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515" windowHeight="12180"/>
  </bookViews>
  <sheets>
    <sheet name="収支報告書" sheetId="2" r:id="rId1"/>
    <sheet name="出納簿（本口座）（1月1日~12月31日）" sheetId="6" r:id="rId2"/>
    <sheet name="出納簿（積立金口座）（1月1日~12月31日）" sheetId="3" r:id="rId3"/>
    <sheet name="プルダウンリスト（触らない）" sheetId="4" r:id="rId4"/>
  </sheets>
  <externalReferences>
    <externalReference r:id="rId5"/>
    <externalReference r:id="rId6"/>
  </externalReferences>
  <definedNames>
    <definedName name="_xlnm.Print_Area" localSheetId="0">収支報告書!$A$1:$F$38,収支報告書!$H$1:$N$38</definedName>
    <definedName name="_xlnm.Print_Area" localSheetId="2">'出納簿（積立金口座）（1月1日~12月31日）'!$A$1:$H$31</definedName>
    <definedName name="_xlnm.Print_Area" localSheetId="1">'出納簿（本口座）（1月1日~12月31日）'!$A$1:$H$31</definedName>
    <definedName name="_xlnm.Print_Titles" localSheetId="2">'出納簿（積立金口座）（1月1日~12月31日）'!$6:$6</definedName>
    <definedName name="_xlnm.Print_Titles" localSheetId="1">'出納簿（本口座）（1月1日~12月31日）'!$6:$6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2" l="1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E55" i="2" l="1"/>
  <c r="E53" i="2"/>
  <c r="F7" i="6" l="1"/>
  <c r="F8" i="6"/>
  <c r="F9" i="6"/>
  <c r="F10" i="6"/>
  <c r="M18" i="2" l="1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J18" i="2"/>
  <c r="K18" i="2"/>
  <c r="L18" i="2"/>
  <c r="J19" i="2"/>
  <c r="K19" i="2"/>
  <c r="L19" i="2"/>
  <c r="J20" i="2"/>
  <c r="K20" i="2"/>
  <c r="L20" i="2"/>
  <c r="J21" i="2"/>
  <c r="K21" i="2"/>
  <c r="L21" i="2"/>
  <c r="J22" i="2"/>
  <c r="K22" i="2"/>
  <c r="L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J28" i="2"/>
  <c r="K28" i="2"/>
  <c r="L28" i="2"/>
  <c r="J29" i="2"/>
  <c r="K29" i="2"/>
  <c r="L29" i="2"/>
  <c r="J30" i="2"/>
  <c r="K30" i="2"/>
  <c r="L30" i="2"/>
  <c r="J31" i="2"/>
  <c r="K31" i="2"/>
  <c r="L31" i="2"/>
  <c r="J32" i="2"/>
  <c r="K32" i="2"/>
  <c r="L32" i="2"/>
  <c r="J33" i="2"/>
  <c r="K33" i="2"/>
  <c r="L33" i="2"/>
  <c r="J34" i="2"/>
  <c r="K34" i="2"/>
  <c r="L34" i="2"/>
  <c r="J35" i="2"/>
  <c r="K35" i="2"/>
  <c r="L35" i="2"/>
  <c r="J36" i="2"/>
  <c r="K36" i="2"/>
  <c r="L36" i="2"/>
  <c r="Q3" i="2"/>
  <c r="J6" i="2" s="1"/>
  <c r="P6" i="2"/>
  <c r="P7" i="2"/>
  <c r="P8" i="2"/>
  <c r="P9" i="2"/>
  <c r="P10" i="2"/>
  <c r="P11" i="2"/>
  <c r="P12" i="2"/>
  <c r="P13" i="2"/>
  <c r="P14" i="2"/>
  <c r="P15" i="2"/>
  <c r="P16" i="2"/>
  <c r="P17" i="2"/>
  <c r="P5" i="2"/>
  <c r="J5" i="2" l="1"/>
  <c r="J17" i="2"/>
  <c r="J16" i="2"/>
  <c r="J15" i="2"/>
  <c r="J14" i="2"/>
  <c r="J13" i="2"/>
  <c r="J12" i="2"/>
  <c r="J11" i="2"/>
  <c r="J10" i="2"/>
  <c r="J9" i="2"/>
  <c r="J8" i="2"/>
  <c r="J7" i="2"/>
  <c r="E44" i="2"/>
  <c r="E45" i="2"/>
  <c r="E43" i="2"/>
  <c r="C31" i="2" l="1"/>
  <c r="E47" i="2"/>
  <c r="E57" i="2"/>
  <c r="E54" i="2"/>
  <c r="E48" i="2"/>
  <c r="E41" i="2"/>
  <c r="C15" i="2" l="1"/>
  <c r="C30" i="2"/>
  <c r="C29" i="2"/>
  <c r="C28" i="2"/>
  <c r="C26" i="2"/>
  <c r="C25" i="2"/>
  <c r="C24" i="2"/>
  <c r="C23" i="2"/>
  <c r="C22" i="2"/>
  <c r="C21" i="2"/>
  <c r="C20" i="2"/>
  <c r="C19" i="2"/>
  <c r="K6" i="2" l="1"/>
  <c r="M6" i="2" s="1"/>
  <c r="K7" i="2"/>
  <c r="M7" i="2" s="1"/>
  <c r="K8" i="2"/>
  <c r="M8" i="2" s="1"/>
  <c r="K9" i="2"/>
  <c r="M9" i="2" s="1"/>
  <c r="K10" i="2"/>
  <c r="M10" i="2" s="1"/>
  <c r="K11" i="2"/>
  <c r="M11" i="2" s="1"/>
  <c r="K12" i="2"/>
  <c r="M12" i="2" s="1"/>
  <c r="K13" i="2"/>
  <c r="M13" i="2" s="1"/>
  <c r="K14" i="2"/>
  <c r="M14" i="2" s="1"/>
  <c r="K15" i="2"/>
  <c r="M15" i="2" s="1"/>
  <c r="K16" i="2"/>
  <c r="M16" i="2" s="1"/>
  <c r="K17" i="2"/>
  <c r="M17" i="2" s="1"/>
  <c r="K5" i="2"/>
  <c r="M5" i="2" s="1"/>
  <c r="E31" i="6"/>
  <c r="D31" i="6"/>
  <c r="F31" i="6" s="1"/>
  <c r="F11" i="6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E31" i="3" l="1"/>
  <c r="D31" i="3"/>
  <c r="F31" i="3" s="1"/>
  <c r="F29" i="3"/>
  <c r="F28" i="3"/>
  <c r="F27" i="3"/>
  <c r="F26" i="3"/>
  <c r="F25" i="3"/>
  <c r="F7" i="3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E61" i="2" l="1"/>
  <c r="E58" i="2"/>
  <c r="E56" i="2"/>
  <c r="E59" i="2" s="1"/>
  <c r="E42" i="2"/>
  <c r="E46" i="2" s="1"/>
  <c r="C32" i="2"/>
  <c r="L6" i="2" l="1"/>
  <c r="N6" i="2" s="1"/>
  <c r="L7" i="2"/>
  <c r="N7" i="2" s="1"/>
  <c r="L8" i="2"/>
  <c r="N8" i="2" s="1"/>
  <c r="L9" i="2"/>
  <c r="N9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N17" i="2" s="1"/>
  <c r="L5" i="2"/>
  <c r="N5" i="2" s="1"/>
  <c r="J37" i="2"/>
  <c r="E32" i="2"/>
  <c r="E34" i="2" s="1"/>
  <c r="E49" i="2"/>
  <c r="E50" i="2" s="1"/>
  <c r="E51" i="2" s="1"/>
  <c r="E62" i="2" s="1"/>
  <c r="E33" i="2" l="1"/>
  <c r="C34" i="2" s="1"/>
  <c r="M37" i="2"/>
  <c r="L37" i="2"/>
  <c r="N37" i="2"/>
  <c r="K37" i="2"/>
</calcChain>
</file>

<file path=xl/comments1.xml><?xml version="1.0" encoding="utf-8"?>
<comments xmlns="http://schemas.openxmlformats.org/spreadsheetml/2006/main">
  <authors>
    <author>作成者</author>
  </authors>
  <commentList>
    <comment ref="I2" authorId="0" shapeId="0">
      <text>
        <r>
          <rPr>
            <sz val="11"/>
            <color indexed="81"/>
            <rFont val="MS P ゴシック"/>
            <family val="3"/>
            <charset val="128"/>
          </rPr>
          <t>①協定参加者を入力</t>
        </r>
      </text>
    </comment>
    <comment ref="Q4" authorId="0" shapeId="0">
      <text>
        <r>
          <rPr>
            <sz val="11"/>
            <color indexed="81"/>
            <rFont val="MS P ゴシック"/>
            <family val="3"/>
            <charset val="128"/>
          </rPr>
          <t>②管理面積を入力</t>
        </r>
      </text>
    </comment>
    <comment ref="A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個人配分分＋共同取組活動分＝当年分の交付金額
</t>
        </r>
      </text>
    </commen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>本年分に交付された交付金のうち、個人配分に充当した額を入力
※前年繰越金から個人配分した分は入力しない</t>
        </r>
      </text>
    </comment>
    <comment ref="D18" authorId="0" shapeId="0">
      <text>
        <r>
          <rPr>
            <sz val="11"/>
            <color indexed="81"/>
            <rFont val="MS P ゴシック"/>
            <family val="3"/>
            <charset val="128"/>
          </rPr>
          <t>主な支出内容を入力</t>
        </r>
      </text>
    </comment>
  </commentList>
</comments>
</file>

<file path=xl/sharedStrings.xml><?xml version="1.0" encoding="utf-8"?>
<sst xmlns="http://schemas.openxmlformats.org/spreadsheetml/2006/main" count="178" uniqueCount="128">
  <si>
    <t>　　　　　 　　　　　　        　　　　　            　　　</t>
    <phoneticPr fontId="4"/>
  </si>
  <si>
    <t>２　協定参加者別細目</t>
  </si>
  <si>
    <t>協定参加者名</t>
  </si>
  <si>
    <t>個人配分分</t>
  </si>
  <si>
    <t>　　共同取組活動分</t>
  </si>
  <si>
    <t>合　　計</t>
  </si>
  <si>
    <t>　宮津市長　様</t>
  </si>
  <si>
    <t>収入額</t>
  </si>
  <si>
    <t>支出額</t>
  </si>
  <si>
    <t>①</t>
  </si>
  <si>
    <t>②</t>
  </si>
  <si>
    <t>③</t>
  </si>
  <si>
    <t>①＋②</t>
  </si>
  <si>
    <t>集 落 協 定 名</t>
  </si>
  <si>
    <t>集落協定代表者</t>
  </si>
  <si>
    <t>印</t>
    <rPh sb="0" eb="1">
      <t>イン</t>
    </rPh>
    <phoneticPr fontId="4"/>
  </si>
  <si>
    <t>１　交付金に係る配分額及び共同取組活動の支出額</t>
  </si>
  <si>
    <t>（1）配分総額</t>
  </si>
  <si>
    <t>（単位：円）</t>
    <rPh sb="1" eb="3">
      <t>タンイ</t>
    </rPh>
    <rPh sb="4" eb="5">
      <t>エン</t>
    </rPh>
    <phoneticPr fontId="6"/>
  </si>
  <si>
    <t>総　　額</t>
  </si>
  <si>
    <t>配分等の基礎</t>
  </si>
  <si>
    <t>（2）共同取組活動支出額</t>
  </si>
  <si>
    <t>支出項目</t>
  </si>
  <si>
    <t>支　出　額</t>
  </si>
  <si>
    <t>備　　考</t>
  </si>
  <si>
    <t>農地管理費</t>
    <rPh sb="0" eb="2">
      <t>ノウチ</t>
    </rPh>
    <rPh sb="2" eb="5">
      <t>カンリヒ</t>
    </rPh>
    <phoneticPr fontId="4"/>
  </si>
  <si>
    <t>総　　  計</t>
  </si>
  <si>
    <t>内訳：過年積立分</t>
    <rPh sb="0" eb="2">
      <t>ウチワケ</t>
    </rPh>
    <rPh sb="3" eb="4">
      <t>ス</t>
    </rPh>
    <rPh sb="4" eb="5">
      <t>ネン</t>
    </rPh>
    <rPh sb="5" eb="7">
      <t>ツミタテ</t>
    </rPh>
    <rPh sb="7" eb="8">
      <t>ブン</t>
    </rPh>
    <phoneticPr fontId="6"/>
  </si>
  <si>
    <t>　　　当年分</t>
    <rPh sb="3" eb="4">
      <t>トウ</t>
    </rPh>
    <rPh sb="4" eb="5">
      <t>ネン</t>
    </rPh>
    <rPh sb="5" eb="6">
      <t>ブン</t>
    </rPh>
    <phoneticPr fontId="4"/>
  </si>
  <si>
    <t>過年残(積立)額計</t>
    <phoneticPr fontId="4"/>
  </si>
  <si>
    <t>計</t>
  </si>
  <si>
    <t>前年繰越金</t>
    <rPh sb="0" eb="2">
      <t>ゼンネン</t>
    </rPh>
    <rPh sb="2" eb="4">
      <t>クリコシ</t>
    </rPh>
    <rPh sb="4" eb="5">
      <t>キン</t>
    </rPh>
    <phoneticPr fontId="4"/>
  </si>
  <si>
    <t>交付金</t>
    <rPh sb="0" eb="3">
      <t>コウフキン</t>
    </rPh>
    <phoneticPr fontId="4"/>
  </si>
  <si>
    <t>　　　収入</t>
    <phoneticPr fontId="4"/>
  </si>
  <si>
    <t>利息、その他</t>
    <rPh sb="0" eb="2">
      <t>リソク</t>
    </rPh>
    <rPh sb="5" eb="6">
      <t>タ</t>
    </rPh>
    <phoneticPr fontId="4"/>
  </si>
  <si>
    <t>計 Ⓐ</t>
    <rPh sb="0" eb="1">
      <t>ケイ</t>
    </rPh>
    <phoneticPr fontId="4"/>
  </si>
  <si>
    <t>個人配分</t>
    <rPh sb="0" eb="2">
      <t>コジン</t>
    </rPh>
    <rPh sb="2" eb="4">
      <t>ハイブン</t>
    </rPh>
    <phoneticPr fontId="4"/>
  </si>
  <si>
    <t>　うち前年繰越分</t>
    <rPh sb="3" eb="5">
      <t>ゼンネン</t>
    </rPh>
    <rPh sb="5" eb="7">
      <t>クリコシ</t>
    </rPh>
    <rPh sb="7" eb="8">
      <t>ブン</t>
    </rPh>
    <phoneticPr fontId="4"/>
  </si>
  <si>
    <t>支出</t>
    <phoneticPr fontId="4"/>
  </si>
  <si>
    <t>共同活動</t>
    <rPh sb="0" eb="2">
      <t>キョウドウ</t>
    </rPh>
    <rPh sb="2" eb="4">
      <t>カツドウ</t>
    </rPh>
    <phoneticPr fontId="4"/>
  </si>
  <si>
    <t>計 Ⓑ</t>
    <rPh sb="0" eb="1">
      <t>ケイ</t>
    </rPh>
    <phoneticPr fontId="4"/>
  </si>
  <si>
    <t>差引Ⓐ-Ⓑ</t>
    <rPh sb="0" eb="2">
      <t>サシヒキ</t>
    </rPh>
    <phoneticPr fontId="4"/>
  </si>
  <si>
    <t>次年繰越金</t>
    <rPh sb="0" eb="2">
      <t>ジネン</t>
    </rPh>
    <rPh sb="2" eb="4">
      <t>クリコシ</t>
    </rPh>
    <rPh sb="4" eb="5">
      <t>キン</t>
    </rPh>
    <phoneticPr fontId="4"/>
  </si>
  <si>
    <t>積立金会計　</t>
    <rPh sb="0" eb="2">
      <t>ツミタテ</t>
    </rPh>
    <rPh sb="2" eb="3">
      <t>キン</t>
    </rPh>
    <rPh sb="3" eb="5">
      <t>カイケイ</t>
    </rPh>
    <phoneticPr fontId="4"/>
  </si>
  <si>
    <t>前年末 積立金残高</t>
    <rPh sb="0" eb="3">
      <t>ゼンネンマツ</t>
    </rPh>
    <rPh sb="4" eb="6">
      <t>ツミタテ</t>
    </rPh>
    <rPh sb="6" eb="7">
      <t>キン</t>
    </rPh>
    <rPh sb="7" eb="9">
      <t>ザンダカ</t>
    </rPh>
    <phoneticPr fontId="4"/>
  </si>
  <si>
    <t>　　 収入</t>
    <rPh sb="3" eb="5">
      <t>シュウニュウ</t>
    </rPh>
    <phoneticPr fontId="4"/>
  </si>
  <si>
    <t>本年積立額</t>
    <rPh sb="0" eb="2">
      <t>ホンネン</t>
    </rPh>
    <rPh sb="2" eb="4">
      <t>ツミタテ</t>
    </rPh>
    <rPh sb="4" eb="5">
      <t>ガク</t>
    </rPh>
    <phoneticPr fontId="4"/>
  </si>
  <si>
    <t>計　Ⓒ</t>
    <rPh sb="0" eb="1">
      <t>ケイ</t>
    </rPh>
    <phoneticPr fontId="4"/>
  </si>
  <si>
    <t>　　 支出</t>
    <rPh sb="3" eb="5">
      <t>シシュツ</t>
    </rPh>
    <phoneticPr fontId="4"/>
  </si>
  <si>
    <t>取崩し</t>
    <rPh sb="0" eb="2">
      <t>トリクズ</t>
    </rPh>
    <phoneticPr fontId="4"/>
  </si>
  <si>
    <t>計　Ⓓ</t>
    <rPh sb="0" eb="1">
      <t>ケイ</t>
    </rPh>
    <phoneticPr fontId="4"/>
  </si>
  <si>
    <t>　差引Ⓒ-Ⓓ　　次年繰越金</t>
    <rPh sb="1" eb="3">
      <t>サシヒキ</t>
    </rPh>
    <rPh sb="8" eb="10">
      <t>ジネン</t>
    </rPh>
    <rPh sb="10" eb="12">
      <t>クリコシ</t>
    </rPh>
    <rPh sb="12" eb="13">
      <t>キン</t>
    </rPh>
    <phoneticPr fontId="4"/>
  </si>
  <si>
    <t>※参考　</t>
    <rPh sb="1" eb="3">
      <t>サンコウ</t>
    </rPh>
    <phoneticPr fontId="4"/>
  </si>
  <si>
    <t>前年末残高（積立金含む）</t>
    <rPh sb="0" eb="2">
      <t>ゼンネン</t>
    </rPh>
    <rPh sb="2" eb="3">
      <t>マツ</t>
    </rPh>
    <rPh sb="3" eb="5">
      <t>ザンダカ</t>
    </rPh>
    <rPh sb="6" eb="9">
      <t>ツミタテキン</t>
    </rPh>
    <rPh sb="9" eb="10">
      <t>フク</t>
    </rPh>
    <phoneticPr fontId="4"/>
  </si>
  <si>
    <t>本年末残高（積立金含む）</t>
    <rPh sb="0" eb="1">
      <t>ホン</t>
    </rPh>
    <rPh sb="1" eb="3">
      <t>ネンマツ</t>
    </rPh>
    <rPh sb="3" eb="5">
      <t>ザンダカ</t>
    </rPh>
    <rPh sb="6" eb="8">
      <t>ツミタテ</t>
    </rPh>
    <rPh sb="8" eb="9">
      <t>キン</t>
    </rPh>
    <rPh sb="9" eb="10">
      <t>フク</t>
    </rPh>
    <phoneticPr fontId="4"/>
  </si>
  <si>
    <t>第　　期対策分</t>
    <rPh sb="0" eb="1">
      <t>ダイ</t>
    </rPh>
    <rPh sb="3" eb="4">
      <t>キ</t>
    </rPh>
    <rPh sb="4" eb="6">
      <t>タイサク</t>
    </rPh>
    <rPh sb="6" eb="7">
      <t>ブン</t>
    </rPh>
    <phoneticPr fontId="3"/>
  </si>
  <si>
    <t>集落協定名：</t>
    <phoneticPr fontId="3"/>
  </si>
  <si>
    <t>○○集落協定</t>
    <rPh sb="2" eb="6">
      <t>シュウラクキョウテイ</t>
    </rPh>
    <phoneticPr fontId="3"/>
  </si>
  <si>
    <t>単位：円　　</t>
    <phoneticPr fontId="3"/>
  </si>
  <si>
    <t>日付</t>
    <rPh sb="0" eb="2">
      <t>ヒヅケ</t>
    </rPh>
    <phoneticPr fontId="4"/>
  </si>
  <si>
    <t>分類</t>
    <rPh sb="0" eb="2">
      <t>ブンルイ</t>
    </rPh>
    <phoneticPr fontId="4"/>
  </si>
  <si>
    <t>摘　　　　要</t>
    <phoneticPr fontId="3"/>
  </si>
  <si>
    <t>差引残高</t>
  </si>
  <si>
    <t>領収書
番号</t>
    <rPh sb="0" eb="3">
      <t>リョウシュウショ</t>
    </rPh>
    <rPh sb="4" eb="6">
      <t>バンゴウ</t>
    </rPh>
    <phoneticPr fontId="4"/>
  </si>
  <si>
    <t>備　考</t>
    <rPh sb="0" eb="1">
      <t>ビ</t>
    </rPh>
    <rPh sb="2" eb="3">
      <t>コウ</t>
    </rPh>
    <phoneticPr fontId="4"/>
  </si>
  <si>
    <t>⑤農地管理費</t>
    <rPh sb="1" eb="3">
      <t>ノウチ</t>
    </rPh>
    <rPh sb="3" eb="6">
      <t>カンリヒ</t>
    </rPh>
    <phoneticPr fontId="4"/>
  </si>
  <si>
    <t>④農道・水路管理費</t>
    <rPh sb="1" eb="2">
      <t>ノウ</t>
    </rPh>
    <rPh sb="2" eb="3">
      <t>ドウ</t>
    </rPh>
    <rPh sb="4" eb="6">
      <t>スイロ</t>
    </rPh>
    <rPh sb="6" eb="9">
      <t>カンリヒ</t>
    </rPh>
    <phoneticPr fontId="4"/>
  </si>
  <si>
    <t>⑨多面的機能増進活動費</t>
    <rPh sb="1" eb="4">
      <t>タメンテキ</t>
    </rPh>
    <rPh sb="4" eb="6">
      <t>キノウ</t>
    </rPh>
    <rPh sb="6" eb="8">
      <t>ゾウシン</t>
    </rPh>
    <rPh sb="8" eb="10">
      <t>カツドウ</t>
    </rPh>
    <rPh sb="10" eb="11">
      <t>ヒ</t>
    </rPh>
    <phoneticPr fontId="4"/>
  </si>
  <si>
    <t>①個人配分</t>
    <rPh sb="1" eb="3">
      <t>コジン</t>
    </rPh>
    <rPh sb="3" eb="5">
      <t>ハイブン</t>
    </rPh>
    <phoneticPr fontId="4"/>
  </si>
  <si>
    <t>⑥鳥獣被害防止対策費</t>
    <rPh sb="1" eb="3">
      <t>チョウジュウ</t>
    </rPh>
    <rPh sb="3" eb="5">
      <t>ヒガイ</t>
    </rPh>
    <rPh sb="5" eb="7">
      <t>ボウシ</t>
    </rPh>
    <rPh sb="7" eb="9">
      <t>タイサク</t>
    </rPh>
    <rPh sb="9" eb="10">
      <t>ヒ</t>
    </rPh>
    <phoneticPr fontId="4"/>
  </si>
  <si>
    <t>②役員報酬</t>
    <rPh sb="1" eb="3">
      <t>ヤクイン</t>
    </rPh>
    <rPh sb="3" eb="5">
      <t>ホウシュウ</t>
    </rPh>
    <phoneticPr fontId="4"/>
  </si>
  <si>
    <t>⑮その他支出</t>
    <rPh sb="3" eb="4">
      <t>タ</t>
    </rPh>
    <rPh sb="4" eb="6">
      <t>シシュツ</t>
    </rPh>
    <phoneticPr fontId="4"/>
  </si>
  <si>
    <t>この線より上に行を挿入してください。</t>
    <rPh sb="2" eb="3">
      <t>セン</t>
    </rPh>
    <rPh sb="5" eb="6">
      <t>ウエ</t>
    </rPh>
    <rPh sb="7" eb="8">
      <t>ギョウ</t>
    </rPh>
    <rPh sb="9" eb="11">
      <t>ソウニュウ</t>
    </rPh>
    <phoneticPr fontId="3"/>
  </si>
  <si>
    <t>合　　　　計</t>
    <rPh sb="0" eb="1">
      <t>ゴウ</t>
    </rPh>
    <rPh sb="5" eb="6">
      <t>ケイ</t>
    </rPh>
    <phoneticPr fontId="3"/>
  </si>
  <si>
    <t>報告対象期間：１月１日～12月31日</t>
    <rPh sb="0" eb="2">
      <t>ホウコク</t>
    </rPh>
    <rPh sb="2" eb="4">
      <t>タイショウ</t>
    </rPh>
    <rPh sb="4" eb="6">
      <t>キカン</t>
    </rPh>
    <rPh sb="8" eb="9">
      <t>ガツ</t>
    </rPh>
    <rPh sb="10" eb="11">
      <t>ニチ</t>
    </rPh>
    <rPh sb="14" eb="15">
      <t>ガツ</t>
    </rPh>
    <rPh sb="17" eb="18">
      <t>ニチ</t>
    </rPh>
    <phoneticPr fontId="3"/>
  </si>
  <si>
    <t>収入</t>
    <rPh sb="0" eb="2">
      <t>シュウニュウ</t>
    </rPh>
    <phoneticPr fontId="3"/>
  </si>
  <si>
    <t>----↓以下収入↓----</t>
    <rPh sb="5" eb="7">
      <t>イカ</t>
    </rPh>
    <rPh sb="7" eb="9">
      <t>シュウニュウ</t>
    </rPh>
    <phoneticPr fontId="3"/>
  </si>
  <si>
    <t>支出</t>
    <rPh sb="0" eb="2">
      <t>シシュツ</t>
    </rPh>
    <phoneticPr fontId="3"/>
  </si>
  <si>
    <t>----↓以下支出↓----</t>
    <rPh sb="5" eb="7">
      <t>イカ</t>
    </rPh>
    <rPh sb="7" eb="9">
      <t>シシュツ</t>
    </rPh>
    <phoneticPr fontId="3"/>
  </si>
  <si>
    <t>③研修会等費</t>
    <rPh sb="1" eb="4">
      <t>ケンシュウカイ</t>
    </rPh>
    <rPh sb="4" eb="5">
      <t>トウ</t>
    </rPh>
    <rPh sb="5" eb="6">
      <t>ヒ</t>
    </rPh>
    <phoneticPr fontId="4"/>
  </si>
  <si>
    <t>⑦共同利用機械購入等費</t>
    <rPh sb="1" eb="3">
      <t>キョウドウ</t>
    </rPh>
    <rPh sb="3" eb="5">
      <t>リヨウ</t>
    </rPh>
    <rPh sb="5" eb="7">
      <t>キカイ</t>
    </rPh>
    <rPh sb="7" eb="9">
      <t>コウニュウ</t>
    </rPh>
    <rPh sb="9" eb="10">
      <t>トウ</t>
    </rPh>
    <rPh sb="10" eb="11">
      <t>ヒ</t>
    </rPh>
    <phoneticPr fontId="4"/>
  </si>
  <si>
    <t>⑧共同利用施設整備等費</t>
    <rPh sb="1" eb="3">
      <t>キョウドウ</t>
    </rPh>
    <rPh sb="3" eb="5">
      <t>リヨウ</t>
    </rPh>
    <rPh sb="5" eb="7">
      <t>シセツ</t>
    </rPh>
    <rPh sb="7" eb="9">
      <t>セイビ</t>
    </rPh>
    <rPh sb="9" eb="10">
      <t>トウ</t>
    </rPh>
    <rPh sb="10" eb="11">
      <t>ヒ</t>
    </rPh>
    <phoneticPr fontId="4"/>
  </si>
  <si>
    <t>⑩土地利用調整関係費</t>
    <rPh sb="1" eb="3">
      <t>トチ</t>
    </rPh>
    <rPh sb="3" eb="5">
      <t>リヨウ</t>
    </rPh>
    <rPh sb="5" eb="7">
      <t>チョウセイ</t>
    </rPh>
    <rPh sb="7" eb="9">
      <t>カンケイ</t>
    </rPh>
    <rPh sb="9" eb="10">
      <t>ヒ</t>
    </rPh>
    <phoneticPr fontId="4"/>
  </si>
  <si>
    <t>⑪法人設立関係費</t>
    <rPh sb="1" eb="3">
      <t>ホウジン</t>
    </rPh>
    <rPh sb="3" eb="5">
      <t>セツリツ</t>
    </rPh>
    <rPh sb="5" eb="7">
      <t>カンケイ</t>
    </rPh>
    <rPh sb="7" eb="8">
      <t>ヒ</t>
    </rPh>
    <phoneticPr fontId="4"/>
  </si>
  <si>
    <t>⑫農産物等の販売促進関係費</t>
    <rPh sb="1" eb="4">
      <t>ノウサンブツ</t>
    </rPh>
    <rPh sb="4" eb="5">
      <t>トウ</t>
    </rPh>
    <rPh sb="6" eb="8">
      <t>ハンバイ</t>
    </rPh>
    <rPh sb="8" eb="10">
      <t>ソクシン</t>
    </rPh>
    <rPh sb="10" eb="13">
      <t>カンケイヒ</t>
    </rPh>
    <phoneticPr fontId="4"/>
  </si>
  <si>
    <t>⑬都市住民との交流促進関係費</t>
    <rPh sb="1" eb="3">
      <t>トシ</t>
    </rPh>
    <rPh sb="3" eb="5">
      <t>ジュウミン</t>
    </rPh>
    <rPh sb="7" eb="9">
      <t>コウリュウ</t>
    </rPh>
    <rPh sb="9" eb="11">
      <t>ソクシン</t>
    </rPh>
    <rPh sb="11" eb="14">
      <t>カンケイヒ</t>
    </rPh>
    <phoneticPr fontId="4"/>
  </si>
  <si>
    <t>⑭積立金</t>
    <rPh sb="1" eb="3">
      <t>ツミタテ</t>
    </rPh>
    <rPh sb="3" eb="4">
      <t>キン</t>
    </rPh>
    <phoneticPr fontId="4"/>
  </si>
  <si>
    <t>役員報酬</t>
    <rPh sb="0" eb="2">
      <t>ヤクイン</t>
    </rPh>
    <rPh sb="2" eb="4">
      <t>ホウシュウ</t>
    </rPh>
    <phoneticPr fontId="4"/>
  </si>
  <si>
    <t>研修会等費</t>
    <rPh sb="0" eb="3">
      <t>ケンシュウカイ</t>
    </rPh>
    <rPh sb="3" eb="4">
      <t>トウ</t>
    </rPh>
    <rPh sb="4" eb="5">
      <t>ヒ</t>
    </rPh>
    <phoneticPr fontId="4"/>
  </si>
  <si>
    <t>農道・水路管理費</t>
    <rPh sb="0" eb="1">
      <t>ノウ</t>
    </rPh>
    <rPh sb="1" eb="2">
      <t>ドウ</t>
    </rPh>
    <rPh sb="3" eb="5">
      <t>スイロ</t>
    </rPh>
    <rPh sb="5" eb="8">
      <t>カンリヒ</t>
    </rPh>
    <phoneticPr fontId="4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</si>
  <si>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4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</si>
  <si>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4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</si>
  <si>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4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</si>
  <si>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4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</si>
  <si>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4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</si>
  <si>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4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</si>
  <si>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4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</si>
  <si>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4"/>
  </si>
  <si>
    <t>その他支出</t>
    <rPh sb="2" eb="3">
      <t>タ</t>
    </rPh>
    <rPh sb="3" eb="5">
      <t>シシュツ</t>
    </rPh>
    <phoneticPr fontId="4"/>
  </si>
  <si>
    <t>第　　期対策分</t>
    <phoneticPr fontId="3"/>
  </si>
  <si>
    <r>
      <rPr>
        <sz val="16"/>
        <color rgb="FFFF0000"/>
        <rFont val="ＭＳ ゴシック"/>
        <family val="3"/>
        <charset val="128"/>
      </rPr>
      <t>【積立金口座】</t>
    </r>
    <r>
      <rPr>
        <sz val="16"/>
        <rFont val="ＭＳ ゴシック"/>
        <family val="3"/>
        <charset val="128"/>
      </rPr>
      <t>令和○年　中山間地域等直接支払交付金　金銭出納簿（収支報告作成用）</t>
    </r>
    <rPh sb="1" eb="3">
      <t>ツミタテ</t>
    </rPh>
    <rPh sb="3" eb="4">
      <t>キン</t>
    </rPh>
    <rPh sb="4" eb="6">
      <t>コウザ</t>
    </rPh>
    <rPh sb="32" eb="34">
      <t>シュウシ</t>
    </rPh>
    <rPh sb="34" eb="36">
      <t>ホウコク</t>
    </rPh>
    <rPh sb="36" eb="39">
      <t>サクセイヨウ</t>
    </rPh>
    <phoneticPr fontId="3"/>
  </si>
  <si>
    <t xml:space="preserve"> 個人配分分</t>
    <phoneticPr fontId="3"/>
  </si>
  <si>
    <t xml:space="preserve"> 共同取組活動分</t>
    <phoneticPr fontId="3"/>
  </si>
  <si>
    <t>市交付金</t>
    <rPh sb="0" eb="1">
      <t>シ</t>
    </rPh>
    <rPh sb="1" eb="4">
      <t>コウフキン</t>
    </rPh>
    <phoneticPr fontId="4"/>
  </si>
  <si>
    <t>利息</t>
    <rPh sb="0" eb="2">
      <t>リソク</t>
    </rPh>
    <phoneticPr fontId="4"/>
  </si>
  <si>
    <t>その他収入</t>
    <rPh sb="2" eb="3">
      <t>タ</t>
    </rPh>
    <rPh sb="3" eb="5">
      <t>シュウニュウ</t>
    </rPh>
    <phoneticPr fontId="4"/>
  </si>
  <si>
    <t>残(積立)額</t>
    <phoneticPr fontId="3"/>
  </si>
  <si>
    <t>積立金繰入</t>
    <rPh sb="0" eb="2">
      <t>ツミタテ</t>
    </rPh>
    <rPh sb="2" eb="3">
      <t>キン</t>
    </rPh>
    <rPh sb="3" eb="5">
      <t>クリイレ</t>
    </rPh>
    <phoneticPr fontId="3"/>
  </si>
  <si>
    <t>分類</t>
    <rPh sb="0" eb="2">
      <t>ブンルイ</t>
    </rPh>
    <phoneticPr fontId="3"/>
  </si>
  <si>
    <t>積立金繰入</t>
    <rPh sb="0" eb="3">
      <t>ツミタテキン</t>
    </rPh>
    <rPh sb="3" eb="5">
      <t>クリイレ</t>
    </rPh>
    <phoneticPr fontId="3"/>
  </si>
  <si>
    <t>その他収入</t>
    <rPh sb="2" eb="3">
      <t>タ</t>
    </rPh>
    <rPh sb="3" eb="5">
      <t>シュウニュウ</t>
    </rPh>
    <phoneticPr fontId="3"/>
  </si>
  <si>
    <t>集計表</t>
    <rPh sb="0" eb="3">
      <t>シュウケイヒョウ</t>
    </rPh>
    <phoneticPr fontId="3"/>
  </si>
  <si>
    <t>通常会計　</t>
    <rPh sb="0" eb="2">
      <t>ツウジョウ</t>
    </rPh>
    <rPh sb="2" eb="4">
      <t>カイケイ</t>
    </rPh>
    <phoneticPr fontId="3"/>
  </si>
  <si>
    <t>氏名</t>
    <rPh sb="0" eb="2">
      <t>シメイ</t>
    </rPh>
    <phoneticPr fontId="3"/>
  </si>
  <si>
    <t>管理面積</t>
    <rPh sb="0" eb="2">
      <t>カンリ</t>
    </rPh>
    <rPh sb="2" eb="4">
      <t>メンセキ</t>
    </rPh>
    <phoneticPr fontId="3"/>
  </si>
  <si>
    <t>合計</t>
    <rPh sb="0" eb="2">
      <t>ゴウケイ</t>
    </rPh>
    <phoneticPr fontId="3"/>
  </si>
  <si>
    <t>令和　年　 月 　日</t>
    <phoneticPr fontId="3"/>
  </si>
  <si>
    <t>令和　年中山間地域等直接支払交付金収支報告書</t>
    <phoneticPr fontId="3"/>
  </si>
  <si>
    <t>令和　年　中山間地域等直接支払交付金　金銭出納簿（収支報告作成用）</t>
    <rPh sb="25" eb="27">
      <t>シュウシ</t>
    </rPh>
    <rPh sb="27" eb="29">
      <t>ホウコク</t>
    </rPh>
    <rPh sb="29" eb="32">
      <t>サクセイヨウ</t>
    </rPh>
    <phoneticPr fontId="3"/>
  </si>
  <si>
    <t>----↓以下収入↓----</t>
    <phoneticPr fontId="3"/>
  </si>
  <si>
    <t>前年繰越金</t>
    <rPh sb="0" eb="2">
      <t>ゼンネン</t>
    </rPh>
    <rPh sb="2" eb="4">
      <t>クリコシ</t>
    </rPh>
    <rPh sb="4" eb="5">
      <t>キン</t>
    </rPh>
    <phoneticPr fontId="3"/>
  </si>
  <si>
    <t>利息</t>
    <rPh sb="0" eb="2">
      <t>リソク</t>
    </rPh>
    <phoneticPr fontId="3"/>
  </si>
  <si>
    <t>----↓以下支出↓----</t>
    <phoneticPr fontId="3"/>
  </si>
  <si>
    <t>積立金取り崩し</t>
    <rPh sb="0" eb="2">
      <t>ツミタテ</t>
    </rPh>
    <rPh sb="2" eb="3">
      <t>キン</t>
    </rPh>
    <rPh sb="3" eb="4">
      <t>ト</t>
    </rPh>
    <rPh sb="5" eb="6">
      <t>クズ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</si>
  <si>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</si>
  <si>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</si>
  <si>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面積按分</t>
  </si>
  <si>
    <t>面積・単価按分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</si>
</sst>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[$-411]ge\.m\.d;@"/>
    <numFmt numFmtId="179" formatCode="#,##0;&quot;▲ &quot;#,##0"/>
  </numFmts>
  <fonts count="2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ill="0" applyBorder="0" applyAlignment="0" applyProtection="0"/>
    <xf numFmtId="0" fontId="11" fillId="0" borderId="0"/>
    <xf numFmtId="38" fontId="11" fillId="0" borderId="0" applyFill="0" applyBorder="0" applyAlignment="0" applyProtection="0"/>
  </cellStyleXfs>
  <cellXfs count="207">
    <xf numFmtId="0" fontId="0" fillId="0" borderId="0" xfId="0"/>
    <xf numFmtId="58" fontId="2" fillId="0" borderId="0" xfId="1" applyNumberFormat="1" applyFont="1" applyBorder="1" applyAlignment="1">
      <alignment vertical="center"/>
    </xf>
    <xf numFmtId="58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176" fontId="2" fillId="0" borderId="18" xfId="1" applyNumberFormat="1" applyFont="1" applyBorder="1" applyAlignment="1">
      <alignment vertical="center" shrinkToFit="1"/>
    </xf>
    <xf numFmtId="176" fontId="2" fillId="0" borderId="17" xfId="1" applyNumberFormat="1" applyFont="1" applyBorder="1" applyAlignment="1">
      <alignment vertical="center" shrinkToFit="1"/>
    </xf>
    <xf numFmtId="176" fontId="2" fillId="0" borderId="19" xfId="1" applyNumberFormat="1" applyFont="1" applyBorder="1" applyAlignment="1">
      <alignment vertical="center" shrinkToFit="1"/>
    </xf>
    <xf numFmtId="176" fontId="2" fillId="0" borderId="20" xfId="1" applyNumberFormat="1" applyFont="1" applyBorder="1" applyAlignment="1">
      <alignment vertical="center" shrinkToFit="1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25" xfId="1" applyFont="1" applyBorder="1" applyAlignment="1">
      <alignment horizontal="center" vertical="center"/>
    </xf>
    <xf numFmtId="41" fontId="2" fillId="0" borderId="25" xfId="1" applyNumberFormat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41" fontId="2" fillId="0" borderId="29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0" fontId="2" fillId="0" borderId="24" xfId="1" applyFont="1" applyBorder="1" applyAlignment="1">
      <alignment horizontal="center" vertical="center"/>
    </xf>
    <xf numFmtId="42" fontId="2" fillId="0" borderId="31" xfId="1" applyNumberFormat="1" applyFont="1" applyBorder="1" applyAlignment="1">
      <alignment vertical="center" shrinkToFit="1"/>
    </xf>
    <xf numFmtId="41" fontId="2" fillId="0" borderId="14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41" fontId="2" fillId="0" borderId="3" xfId="2" applyNumberFormat="1" applyFont="1" applyBorder="1" applyAlignment="1">
      <alignment horizontal="right" vertical="center"/>
    </xf>
    <xf numFmtId="0" fontId="2" fillId="0" borderId="5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0" xfId="1" applyFont="1" applyBorder="1" applyAlignment="1">
      <alignment horizontal="left" vertical="center"/>
    </xf>
    <xf numFmtId="41" fontId="2" fillId="0" borderId="10" xfId="2" applyNumberFormat="1" applyFont="1" applyBorder="1" applyAlignment="1">
      <alignment horizontal="right" vertical="center"/>
    </xf>
    <xf numFmtId="0" fontId="2" fillId="0" borderId="30" xfId="1" applyFont="1" applyBorder="1" applyAlignment="1">
      <alignment vertical="center"/>
    </xf>
    <xf numFmtId="176" fontId="2" fillId="0" borderId="0" xfId="1" applyNumberFormat="1" applyFont="1" applyBorder="1" applyAlignment="1">
      <alignment horizontal="left" vertical="center"/>
    </xf>
    <xf numFmtId="41" fontId="2" fillId="0" borderId="0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 wrapText="1"/>
    </xf>
    <xf numFmtId="0" fontId="10" fillId="0" borderId="0" xfId="1" applyFont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77" fontId="5" fillId="0" borderId="25" xfId="1" applyNumberFormat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41" fontId="10" fillId="0" borderId="25" xfId="1" applyNumberFormat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41" fontId="10" fillId="0" borderId="14" xfId="1" applyNumberFormat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41" fontId="10" fillId="0" borderId="9" xfId="1" applyNumberFormat="1" applyFont="1" applyBorder="1" applyAlignment="1">
      <alignment vertical="center"/>
    </xf>
    <xf numFmtId="41" fontId="10" fillId="0" borderId="33" xfId="1" applyNumberFormat="1" applyFont="1" applyBorder="1" applyAlignment="1">
      <alignment vertical="center"/>
    </xf>
    <xf numFmtId="41" fontId="10" fillId="0" borderId="39" xfId="1" applyNumberFormat="1" applyFont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0" fontId="5" fillId="0" borderId="27" xfId="1" applyFont="1" applyBorder="1" applyAlignment="1">
      <alignment vertical="center"/>
    </xf>
    <xf numFmtId="177" fontId="10" fillId="0" borderId="25" xfId="1" applyNumberFormat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41" fontId="5" fillId="0" borderId="25" xfId="1" applyNumberFormat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41" fontId="5" fillId="0" borderId="33" xfId="1" applyNumberFormat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41" fontId="5" fillId="0" borderId="29" xfId="1" applyNumberFormat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40" xfId="1" applyFont="1" applyBorder="1" applyAlignment="1">
      <alignment horizontal="center" vertical="center"/>
    </xf>
    <xf numFmtId="0" fontId="5" fillId="0" borderId="24" xfId="1" applyFont="1" applyBorder="1" applyAlignment="1">
      <alignment vertical="center"/>
    </xf>
    <xf numFmtId="41" fontId="10" fillId="0" borderId="29" xfId="1" applyNumberFormat="1" applyFont="1" applyBorder="1" applyAlignment="1">
      <alignment vertical="center"/>
    </xf>
    <xf numFmtId="177" fontId="10" fillId="0" borderId="25" xfId="1" applyNumberFormat="1" applyFont="1" applyBorder="1" applyAlignment="1">
      <alignment vertical="center"/>
    </xf>
    <xf numFmtId="0" fontId="13" fillId="0" borderId="0" xfId="3" applyFont="1" applyAlignment="1">
      <alignment vertical="center"/>
    </xf>
    <xf numFmtId="178" fontId="13" fillId="0" borderId="0" xfId="3" applyNumberFormat="1" applyFont="1" applyAlignment="1">
      <alignment vertical="center"/>
    </xf>
    <xf numFmtId="0" fontId="13" fillId="0" borderId="0" xfId="3" applyFont="1" applyAlignment="1">
      <alignment horizontal="center" vertical="center"/>
    </xf>
    <xf numFmtId="14" fontId="13" fillId="0" borderId="0" xfId="3" applyNumberFormat="1" applyFont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Alignment="1">
      <alignment horizontal="right" vertical="center" shrinkToFit="1"/>
    </xf>
    <xf numFmtId="0" fontId="13" fillId="0" borderId="0" xfId="3" applyFont="1" applyBorder="1" applyAlignment="1">
      <alignment vertical="center"/>
    </xf>
    <xf numFmtId="178" fontId="13" fillId="0" borderId="0" xfId="3" applyNumberFormat="1" applyFont="1" applyBorder="1" applyAlignment="1">
      <alignment vertical="center"/>
    </xf>
    <xf numFmtId="0" fontId="13" fillId="0" borderId="0" xfId="3" applyFont="1" applyBorder="1" applyAlignment="1">
      <alignment horizontal="center" vertical="center"/>
    </xf>
    <xf numFmtId="14" fontId="13" fillId="0" borderId="0" xfId="3" applyNumberFormat="1" applyFont="1" applyBorder="1" applyAlignment="1">
      <alignment vertical="center"/>
    </xf>
    <xf numFmtId="0" fontId="13" fillId="0" borderId="0" xfId="3" applyFont="1" applyFill="1" applyAlignment="1">
      <alignment horizontal="center" vertical="center" shrinkToFit="1"/>
    </xf>
    <xf numFmtId="0" fontId="13" fillId="0" borderId="10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right" vertical="center"/>
    </xf>
    <xf numFmtId="0" fontId="13" fillId="0" borderId="0" xfId="3" applyFont="1" applyFill="1" applyAlignment="1">
      <alignment horizontal="right" vertical="center"/>
    </xf>
    <xf numFmtId="0" fontId="13" fillId="3" borderId="41" xfId="3" applyFont="1" applyFill="1" applyBorder="1" applyAlignment="1">
      <alignment horizontal="center" vertical="center"/>
    </xf>
    <xf numFmtId="0" fontId="13" fillId="3" borderId="24" xfId="3" applyFont="1" applyFill="1" applyBorder="1" applyAlignment="1">
      <alignment horizontal="center" vertical="center"/>
    </xf>
    <xf numFmtId="0" fontId="13" fillId="3" borderId="25" xfId="3" applyFont="1" applyFill="1" applyBorder="1" applyAlignment="1">
      <alignment horizontal="center" vertical="center"/>
    </xf>
    <xf numFmtId="0" fontId="13" fillId="3" borderId="26" xfId="3" applyFont="1" applyFill="1" applyBorder="1" applyAlignment="1">
      <alignment horizontal="center" vertical="center"/>
    </xf>
    <xf numFmtId="0" fontId="14" fillId="3" borderId="25" xfId="3" applyFont="1" applyFill="1" applyBorder="1" applyAlignment="1">
      <alignment horizontal="center" vertical="center" wrapText="1"/>
    </xf>
    <xf numFmtId="0" fontId="13" fillId="3" borderId="25" xfId="3" applyFont="1" applyFill="1" applyBorder="1" applyAlignment="1">
      <alignment horizontal="center" vertical="center" wrapText="1"/>
    </xf>
    <xf numFmtId="56" fontId="1" fillId="2" borderId="21" xfId="3" applyNumberFormat="1" applyFont="1" applyFill="1" applyBorder="1" applyAlignment="1">
      <alignment horizontal="right" vertical="center"/>
    </xf>
    <xf numFmtId="0" fontId="1" fillId="2" borderId="42" xfId="3" applyNumberFormat="1" applyFont="1" applyFill="1" applyBorder="1" applyAlignment="1">
      <alignment horizontal="left" vertical="center" shrinkToFit="1"/>
    </xf>
    <xf numFmtId="0" fontId="1" fillId="2" borderId="2" xfId="3" applyNumberFormat="1" applyFont="1" applyFill="1" applyBorder="1" applyAlignment="1">
      <alignment vertical="center" shrinkToFit="1"/>
    </xf>
    <xf numFmtId="179" fontId="1" fillId="2" borderId="23" xfId="3" applyNumberFormat="1" applyFont="1" applyFill="1" applyBorder="1" applyAlignment="1">
      <alignment horizontal="right" vertical="center"/>
    </xf>
    <xf numFmtId="179" fontId="1" fillId="2" borderId="22" xfId="3" applyNumberFormat="1" applyFont="1" applyFill="1" applyBorder="1" applyAlignment="1">
      <alignment horizontal="right" vertical="center"/>
    </xf>
    <xf numFmtId="3" fontId="1" fillId="0" borderId="22" xfId="4" applyNumberFormat="1" applyFont="1" applyFill="1" applyBorder="1" applyAlignment="1">
      <alignment horizontal="right" vertical="center"/>
    </xf>
    <xf numFmtId="3" fontId="1" fillId="2" borderId="22" xfId="4" applyNumberFormat="1" applyFont="1" applyFill="1" applyBorder="1" applyAlignment="1">
      <alignment horizontal="center" vertical="center"/>
    </xf>
    <xf numFmtId="3" fontId="1" fillId="2" borderId="22" xfId="4" applyNumberFormat="1" applyFont="1" applyFill="1" applyBorder="1" applyAlignment="1">
      <alignment horizontal="right" vertical="center" shrinkToFit="1"/>
    </xf>
    <xf numFmtId="0" fontId="1" fillId="2" borderId="43" xfId="3" applyNumberFormat="1" applyFont="1" applyFill="1" applyBorder="1" applyAlignment="1">
      <alignment horizontal="left" vertical="center" shrinkToFit="1"/>
    </xf>
    <xf numFmtId="0" fontId="1" fillId="2" borderId="22" xfId="3" applyNumberFormat="1" applyFont="1" applyFill="1" applyBorder="1" applyAlignment="1">
      <alignment vertical="center" shrinkToFit="1"/>
    </xf>
    <xf numFmtId="56" fontId="13" fillId="0" borderId="0" xfId="3" applyNumberFormat="1" applyFont="1" applyAlignment="1">
      <alignment vertical="center"/>
    </xf>
    <xf numFmtId="179" fontId="1" fillId="2" borderId="44" xfId="4" applyNumberFormat="1" applyFont="1" applyFill="1" applyBorder="1" applyAlignment="1">
      <alignment horizontal="right" vertical="center"/>
    </xf>
    <xf numFmtId="179" fontId="1" fillId="2" borderId="22" xfId="4" applyNumberFormat="1" applyFont="1" applyFill="1" applyBorder="1" applyAlignment="1">
      <alignment horizontal="right" vertical="center"/>
    </xf>
    <xf numFmtId="56" fontId="1" fillId="4" borderId="21" xfId="3" applyNumberFormat="1" applyFont="1" applyFill="1" applyBorder="1" applyAlignment="1">
      <alignment horizontal="right" vertical="center"/>
    </xf>
    <xf numFmtId="0" fontId="1" fillId="4" borderId="43" xfId="3" applyNumberFormat="1" applyFont="1" applyFill="1" applyBorder="1" applyAlignment="1">
      <alignment horizontal="left" vertical="center" shrinkToFit="1"/>
    </xf>
    <xf numFmtId="0" fontId="15" fillId="4" borderId="22" xfId="3" applyNumberFormat="1" applyFont="1" applyFill="1" applyBorder="1" applyAlignment="1">
      <alignment horizontal="left" vertical="center" shrinkToFit="1"/>
    </xf>
    <xf numFmtId="3" fontId="1" fillId="4" borderId="44" xfId="4" applyNumberFormat="1" applyFont="1" applyFill="1" applyBorder="1" applyAlignment="1">
      <alignment horizontal="right" vertical="center"/>
    </xf>
    <xf numFmtId="3" fontId="1" fillId="4" borderId="22" xfId="4" applyNumberFormat="1" applyFont="1" applyFill="1" applyBorder="1" applyAlignment="1">
      <alignment horizontal="right" vertical="center"/>
    </xf>
    <xf numFmtId="3" fontId="1" fillId="4" borderId="22" xfId="4" applyNumberFormat="1" applyFont="1" applyFill="1" applyBorder="1" applyAlignment="1">
      <alignment horizontal="center" vertical="center"/>
    </xf>
    <xf numFmtId="3" fontId="1" fillId="4" borderId="22" xfId="4" applyNumberFormat="1" applyFont="1" applyFill="1" applyBorder="1" applyAlignment="1">
      <alignment horizontal="right" vertical="center" shrinkToFit="1"/>
    </xf>
    <xf numFmtId="56" fontId="13" fillId="0" borderId="41" xfId="3" applyNumberFormat="1" applyFont="1" applyFill="1" applyBorder="1" applyAlignment="1">
      <alignment horizontal="right" vertical="center"/>
    </xf>
    <xf numFmtId="41" fontId="13" fillId="0" borderId="24" xfId="3" applyNumberFormat="1" applyFont="1" applyFill="1" applyBorder="1" applyAlignment="1">
      <alignment horizontal="left" vertical="center" shrinkToFit="1"/>
    </xf>
    <xf numFmtId="0" fontId="13" fillId="0" borderId="25" xfId="3" applyFont="1" applyBorder="1" applyAlignment="1">
      <alignment horizontal="center" vertical="center"/>
    </xf>
    <xf numFmtId="3" fontId="1" fillId="0" borderId="24" xfId="4" applyNumberFormat="1" applyFont="1" applyBorder="1" applyAlignment="1">
      <alignment vertical="center"/>
    </xf>
    <xf numFmtId="3" fontId="1" fillId="0" borderId="24" xfId="4" applyNumberFormat="1" applyFont="1" applyBorder="1" applyAlignment="1">
      <alignment horizontal="right" vertical="center"/>
    </xf>
    <xf numFmtId="3" fontId="1" fillId="0" borderId="25" xfId="4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13" fillId="0" borderId="0" xfId="3" applyFont="1"/>
    <xf numFmtId="0" fontId="14" fillId="0" borderId="25" xfId="3" quotePrefix="1" applyFont="1" applyBorder="1" applyAlignment="1">
      <alignment horizontal="center" vertical="center"/>
    </xf>
    <xf numFmtId="0" fontId="14" fillId="0" borderId="25" xfId="3" applyFont="1" applyBorder="1" applyAlignment="1">
      <alignment vertical="center"/>
    </xf>
    <xf numFmtId="0" fontId="5" fillId="0" borderId="0" xfId="1" applyFont="1" applyBorder="1" applyAlignment="1">
      <alignment vertical="center"/>
    </xf>
    <xf numFmtId="42" fontId="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56" fontId="1" fillId="4" borderId="43" xfId="3" applyNumberFormat="1" applyFont="1" applyFill="1" applyBorder="1" applyAlignment="1">
      <alignment horizontal="right" vertical="center"/>
    </xf>
    <xf numFmtId="56" fontId="13" fillId="0" borderId="24" xfId="3" applyNumberFormat="1" applyFont="1" applyFill="1" applyBorder="1" applyAlignment="1">
      <alignment horizontal="right" vertical="center"/>
    </xf>
    <xf numFmtId="56" fontId="1" fillId="2" borderId="45" xfId="3" applyNumberFormat="1" applyFont="1" applyFill="1" applyBorder="1" applyAlignment="1">
      <alignment horizontal="center" vertical="center"/>
    </xf>
    <xf numFmtId="56" fontId="1" fillId="2" borderId="43" xfId="3" applyNumberFormat="1" applyFont="1" applyFill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177" fontId="10" fillId="0" borderId="47" xfId="1" applyNumberFormat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0" fontId="19" fillId="0" borderId="0" xfId="1" applyFont="1" applyAlignment="1">
      <alignment horizontal="right" vertical="center"/>
    </xf>
    <xf numFmtId="176" fontId="2" fillId="0" borderId="0" xfId="1" applyNumberFormat="1" applyFont="1" applyBorder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3" fontId="5" fillId="0" borderId="0" xfId="1" applyNumberFormat="1" applyFont="1" applyAlignment="1">
      <alignment vertical="center"/>
    </xf>
    <xf numFmtId="0" fontId="5" fillId="0" borderId="48" xfId="1" applyFont="1" applyBorder="1" applyAlignment="1">
      <alignment vertical="center"/>
    </xf>
    <xf numFmtId="3" fontId="5" fillId="0" borderId="48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0" xfId="0" applyBorder="1"/>
    <xf numFmtId="0" fontId="14" fillId="0" borderId="50" xfId="3" applyFont="1" applyBorder="1" applyAlignment="1">
      <alignment vertical="center"/>
    </xf>
    <xf numFmtId="0" fontId="14" fillId="0" borderId="52" xfId="3" applyFont="1" applyBorder="1" applyAlignment="1">
      <alignment vertical="center"/>
    </xf>
    <xf numFmtId="0" fontId="14" fillId="0" borderId="54" xfId="3" applyFont="1" applyBorder="1" applyAlignment="1">
      <alignment vertical="center"/>
    </xf>
    <xf numFmtId="0" fontId="0" fillId="0" borderId="0" xfId="0" quotePrefix="1"/>
    <xf numFmtId="0" fontId="16" fillId="0" borderId="0" xfId="0" quotePrefix="1" applyFont="1"/>
    <xf numFmtId="0" fontId="16" fillId="0" borderId="0" xfId="0" applyFont="1"/>
    <xf numFmtId="0" fontId="16" fillId="0" borderId="50" xfId="0" applyFont="1" applyBorder="1"/>
    <xf numFmtId="0" fontId="16" fillId="0" borderId="52" xfId="0" applyFont="1" applyBorder="1"/>
    <xf numFmtId="0" fontId="16" fillId="0" borderId="54" xfId="0" applyFont="1" applyBorder="1"/>
    <xf numFmtId="0" fontId="16" fillId="0" borderId="38" xfId="0" applyFont="1" applyBorder="1" applyAlignment="1">
      <alignment horizontal="center"/>
    </xf>
    <xf numFmtId="0" fontId="16" fillId="0" borderId="39" xfId="0" applyFont="1" applyBorder="1"/>
    <xf numFmtId="0" fontId="2" fillId="0" borderId="27" xfId="1" applyFont="1" applyBorder="1" applyAlignment="1">
      <alignment vertical="center"/>
    </xf>
    <xf numFmtId="42" fontId="2" fillId="0" borderId="30" xfId="1" applyNumberFormat="1" applyFont="1" applyBorder="1" applyAlignment="1">
      <alignment vertical="center"/>
    </xf>
    <xf numFmtId="0" fontId="2" fillId="2" borderId="17" xfId="1" applyFont="1" applyFill="1" applyBorder="1" applyAlignment="1">
      <alignment vertical="center" shrinkToFit="1"/>
    </xf>
    <xf numFmtId="0" fontId="2" fillId="2" borderId="21" xfId="1" applyFont="1" applyFill="1" applyBorder="1" applyAlignment="1">
      <alignment vertical="center" shrinkToFit="1"/>
    </xf>
    <xf numFmtId="0" fontId="2" fillId="2" borderId="21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42" fontId="2" fillId="2" borderId="24" xfId="1" applyNumberFormat="1" applyFont="1" applyFill="1" applyBorder="1" applyAlignment="1">
      <alignment vertical="center"/>
    </xf>
    <xf numFmtId="42" fontId="2" fillId="2" borderId="26" xfId="1" applyNumberFormat="1" applyFont="1" applyFill="1" applyBorder="1" applyAlignment="1">
      <alignment vertical="center"/>
    </xf>
    <xf numFmtId="41" fontId="8" fillId="0" borderId="33" xfId="1" applyNumberFormat="1" applyFont="1" applyBorder="1" applyAlignment="1">
      <alignment horizontal="center" vertical="center"/>
    </xf>
    <xf numFmtId="41" fontId="8" fillId="0" borderId="29" xfId="1" applyNumberFormat="1" applyFont="1" applyBorder="1" applyAlignment="1">
      <alignment horizontal="center" vertical="center"/>
    </xf>
    <xf numFmtId="42" fontId="2" fillId="0" borderId="33" xfId="1" applyNumberFormat="1" applyFont="1" applyBorder="1" applyAlignment="1">
      <alignment horizontal="center" vertical="center"/>
    </xf>
    <xf numFmtId="42" fontId="2" fillId="0" borderId="29" xfId="1" applyNumberFormat="1" applyFont="1" applyBorder="1" applyAlignment="1">
      <alignment horizontal="center" vertical="center"/>
    </xf>
    <xf numFmtId="42" fontId="2" fillId="2" borderId="0" xfId="1" applyNumberFormat="1" applyFont="1" applyFill="1" applyBorder="1" applyAlignment="1">
      <alignment horizontal="left" vertical="center"/>
    </xf>
    <xf numFmtId="42" fontId="2" fillId="2" borderId="32" xfId="1" applyNumberFormat="1" applyFont="1" applyFill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41" fontId="8" fillId="0" borderId="33" xfId="1" applyNumberFormat="1" applyFont="1" applyBorder="1" applyAlignment="1">
      <alignment vertical="center"/>
    </xf>
    <xf numFmtId="41" fontId="8" fillId="0" borderId="29" xfId="1" applyNumberFormat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6" fontId="2" fillId="0" borderId="35" xfId="1" applyNumberFormat="1" applyFont="1" applyBorder="1" applyAlignment="1">
      <alignment vertical="center" shrinkToFit="1"/>
    </xf>
    <xf numFmtId="176" fontId="2" fillId="0" borderId="37" xfId="1" applyNumberFormat="1" applyFont="1" applyBorder="1" applyAlignment="1">
      <alignment vertical="center" shrinkToFit="1"/>
    </xf>
    <xf numFmtId="176" fontId="2" fillId="0" borderId="34" xfId="1" applyNumberFormat="1" applyFont="1" applyBorder="1" applyAlignment="1">
      <alignment vertical="center" shrinkToFit="1"/>
    </xf>
    <xf numFmtId="176" fontId="2" fillId="0" borderId="36" xfId="1" applyNumberFormat="1" applyFont="1" applyBorder="1" applyAlignment="1">
      <alignment vertical="center" shrinkToFit="1"/>
    </xf>
    <xf numFmtId="41" fontId="2" fillId="0" borderId="3" xfId="2" applyNumberFormat="1" applyFont="1" applyBorder="1" applyAlignment="1">
      <alignment horizontal="center" vertical="center"/>
    </xf>
    <xf numFmtId="41" fontId="2" fillId="0" borderId="10" xfId="2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34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vertical="center" shrinkToFit="1"/>
    </xf>
    <xf numFmtId="176" fontId="2" fillId="0" borderId="29" xfId="1" applyNumberFormat="1" applyFont="1" applyBorder="1" applyAlignment="1">
      <alignment vertical="center" shrinkToFit="1"/>
    </xf>
    <xf numFmtId="41" fontId="2" fillId="0" borderId="5" xfId="1" applyNumberFormat="1" applyFont="1" applyBorder="1" applyAlignment="1">
      <alignment horizontal="center" vertical="center"/>
    </xf>
    <xf numFmtId="41" fontId="2" fillId="0" borderId="30" xfId="1" applyNumberFormat="1" applyFont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2" borderId="0" xfId="3" applyFont="1" applyFill="1" applyAlignment="1">
      <alignment horizontal="left" vertical="center" shrinkToFit="1"/>
    </xf>
    <xf numFmtId="0" fontId="16" fillId="0" borderId="3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2" fillId="2" borderId="0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horizontal="left" vertical="center" shrinkToFit="1"/>
    </xf>
  </cellXfs>
  <cellStyles count="5">
    <cellStyle name="桁区切り 2" xfId="2"/>
    <cellStyle name="桁区切り 2 2" xfId="4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257736</xdr:colOff>
      <xdr:row>38</xdr:row>
      <xdr:rowOff>134470</xdr:rowOff>
    </xdr:from>
    <xdr:to>
      <xdr:col>15</xdr:col>
      <xdr:colOff>526677</xdr:colOff>
      <xdr:row>43</xdr:row>
      <xdr:rowOff>168087</xdr:rowOff>
    </xdr:to>
    <xdr:sp macro="" textlink="">
      <xdr:nvSpPr>
        <xdr:cNvPr id="2" name="正方形/長方形 1"/>
        <xdr:cNvSpPr/>
      </xdr:nvSpPr>
      <xdr:spPr>
        <a:xfrm>
          <a:off x="6275295" y="9625852"/>
          <a:ext cx="7743264" cy="104214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共同取組活動分から、当該活動に必要な減価償却資産を共同で取得した場合において、各農業者等１人当たりの持分に応じた当該資産の取得価額が</a:t>
          </a:r>
          <a:r>
            <a:rPr kumimoji="1" lang="en-US" altLang="ja-JP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万円未満の場合は、当該持分に応じた額の全額を、当該資産を取得した年の必要経費に算入することができます。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7</xdr:row>
          <xdr:rowOff>209550</xdr:rowOff>
        </xdr:from>
        <xdr:to>
          <xdr:col>10</xdr:col>
          <xdr:colOff>2334364</xdr:colOff>
          <xdr:row>24</xdr:row>
          <xdr:rowOff>28575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プルダウンリスト（触らない）'!$E$2:$F$21" spid="_x0000_s41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696700" y="1524000"/>
              <a:ext cx="1972414" cy="35433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8</xdr:col>
      <xdr:colOff>85725</xdr:colOff>
      <xdr:row>5</xdr:row>
      <xdr:rowOff>47625</xdr:rowOff>
    </xdr:from>
    <xdr:to>
      <xdr:col>10</xdr:col>
      <xdr:colOff>2190750</xdr:colOff>
      <xdr:row>6</xdr:row>
      <xdr:rowOff>190500</xdr:rowOff>
    </xdr:to>
    <xdr:sp macro="" textlink="">
      <xdr:nvSpPr>
        <xdr:cNvPr id="3" name="正方形/長方形 2"/>
        <xdr:cNvSpPr/>
      </xdr:nvSpPr>
      <xdr:spPr>
        <a:xfrm>
          <a:off x="9848850" y="781050"/>
          <a:ext cx="3676650" cy="50482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分類は、必ずリストからいずれかを選択してください。</a:t>
          </a:r>
        </a:p>
      </xdr:txBody>
    </xdr:sp>
    <xdr:clientData/>
  </xdr:twoCellAnchor>
  <xdr:twoCellAnchor editAs="oneCell">
    <xdr:from>
      <xdr:col>8</xdr:col>
      <xdr:colOff>285750</xdr:colOff>
      <xdr:row>7</xdr:row>
      <xdr:rowOff>85725</xdr:rowOff>
    </xdr:from>
    <xdr:to>
      <xdr:col>10</xdr:col>
      <xdr:colOff>295496</xdr:colOff>
      <xdr:row>16</xdr:row>
      <xdr:rowOff>9790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48875" y="1400175"/>
          <a:ext cx="1581371" cy="18957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9</xdr:row>
      <xdr:rowOff>44823</xdr:rowOff>
    </xdr:from>
    <xdr:to>
      <xdr:col>10</xdr:col>
      <xdr:colOff>468024</xdr:colOff>
      <xdr:row>16</xdr:row>
      <xdr:rowOff>19265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3382" y="1804147"/>
          <a:ext cx="1286054" cy="15432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750233</xdr:colOff>
          <xdr:row>10</xdr:row>
          <xdr:rowOff>11205</xdr:rowOff>
        </xdr:from>
        <xdr:to>
          <xdr:col>12</xdr:col>
          <xdr:colOff>25213</xdr:colOff>
          <xdr:row>15</xdr:row>
          <xdr:rowOff>140073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プルダウンリスト（触らない）'!$E$26:$F$30" spid="_x0000_s51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821645" y="1994646"/>
              <a:ext cx="2670362" cy="124945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8</xdr:col>
      <xdr:colOff>682998</xdr:colOff>
      <xdr:row>5</xdr:row>
      <xdr:rowOff>78441</xdr:rowOff>
    </xdr:from>
    <xdr:to>
      <xdr:col>11</xdr:col>
      <xdr:colOff>381559</xdr:colOff>
      <xdr:row>7</xdr:row>
      <xdr:rowOff>560</xdr:rowOff>
    </xdr:to>
    <xdr:sp macro="" textlink="">
      <xdr:nvSpPr>
        <xdr:cNvPr id="5" name="正方形/長方形 4"/>
        <xdr:cNvSpPr/>
      </xdr:nvSpPr>
      <xdr:spPr>
        <a:xfrm>
          <a:off x="10174380" y="806823"/>
          <a:ext cx="3676650" cy="50482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分類は、必ずリストからいずれかを選択してください。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6-03_&#36786;&#26519;&#27700;&#29987;&#20418;\03%20&#26085;&#26412;&#22411;&#30452;&#25509;&#25903;&#25173;\&#65298;&#65294;&#20013;&#23665;&#38291;&#22320;&#22495;&#31561;&#30452;&#25509;&#25903;&#25173;&#20132;&#20184;&#37329;\R05\03%20&#24066;&#8660;&#38598;&#33853;\05%20&#35500;&#26126;&#20250;\&#12510;&#12491;&#12517;&#12450;&#12523;&#20316;&#25104;&#26908;&#35342;\&#20013;&#23665;&#38291;&#27096;&#24335;&#12415;&#12394;&#12362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6-03_&#36786;&#26519;&#27700;&#29987;&#20418;\03%20&#26085;&#26412;&#22411;&#30452;&#25509;&#25903;&#25173;\&#65298;&#65294;&#20013;&#23665;&#38291;&#22320;&#22495;&#31561;&#30452;&#25509;&#25903;&#25173;&#20132;&#20184;&#37329;\R05\03%20&#24066;&#8660;&#38598;&#33853;\05%20&#35500;&#26126;&#20250;\&#12510;&#12491;&#12517;&#12450;&#12523;&#20316;&#25104;&#26908;&#35342;\&#65288;&#21442;&#32771;&#27096;&#24335;&#65289;&#37329;&#37549;&#20986;&#32013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（触らない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Q62"/>
  <sheetViews>
    <sheetView tabSelected="1" view="pageBreakPreview" zoomScale="60" zoomScaleNormal="60" workbookViewId="0"/>
  </sheetViews>
  <sheetFormatPr defaultRowHeight="14.25"/>
  <cols>
    <col min="1" max="1" width="3.25" style="4" customWidth="1"/>
    <col min="2" max="2" width="22.125" style="4" customWidth="1"/>
    <col min="3" max="3" width="16.625" style="4" customWidth="1"/>
    <col min="4" max="4" width="19.625" style="4" customWidth="1"/>
    <col min="5" max="5" width="17.5" style="4" customWidth="1"/>
    <col min="6" max="6" width="4.25" style="4" customWidth="1"/>
    <col min="7" max="7" width="2.625" style="4" customWidth="1"/>
    <col min="8" max="8" width="2.125" style="4" customWidth="1"/>
    <col min="9" max="9" width="15.625" style="4" customWidth="1"/>
    <col min="10" max="14" width="13.375" style="4" customWidth="1"/>
    <col min="15" max="15" width="6.625" style="4" customWidth="1"/>
    <col min="16" max="16" width="16.75" style="4" customWidth="1"/>
    <col min="17" max="17" width="15" style="4" customWidth="1"/>
    <col min="18" max="16384" width="9" style="4"/>
  </cols>
  <sheetData>
    <row r="1" spans="1:17" ht="21.75" customHeight="1">
      <c r="A1" s="1" t="s">
        <v>0</v>
      </c>
      <c r="B1" s="1"/>
      <c r="C1" s="1"/>
      <c r="D1" s="1"/>
      <c r="E1" s="2" t="s">
        <v>116</v>
      </c>
      <c r="F1" s="1"/>
      <c r="G1" s="1"/>
      <c r="H1" s="3" t="s">
        <v>1</v>
      </c>
      <c r="I1" s="3"/>
      <c r="J1" s="3"/>
      <c r="K1" s="3"/>
      <c r="L1" s="3"/>
      <c r="M1" s="3"/>
      <c r="N1" s="3"/>
    </row>
    <row r="2" spans="1:17" ht="19.5" customHeight="1">
      <c r="A2" s="2"/>
      <c r="B2" s="2"/>
      <c r="C2" s="2"/>
      <c r="D2" s="2"/>
      <c r="E2" s="2"/>
      <c r="F2" s="2"/>
      <c r="G2" s="2"/>
      <c r="H2" s="2"/>
      <c r="I2" s="181" t="s">
        <v>2</v>
      </c>
      <c r="J2" s="5" t="s">
        <v>3</v>
      </c>
      <c r="K2" s="6" t="s">
        <v>4</v>
      </c>
      <c r="L2" s="7"/>
      <c r="M2" s="178" t="s">
        <v>5</v>
      </c>
      <c r="N2" s="179"/>
    </row>
    <row r="3" spans="1:17" ht="19.5" customHeight="1" thickBot="1">
      <c r="A3" s="3" t="s">
        <v>6</v>
      </c>
      <c r="B3" s="2"/>
      <c r="C3" s="2"/>
      <c r="D3" s="2"/>
      <c r="E3" s="2"/>
      <c r="F3" s="2"/>
      <c r="G3" s="2"/>
      <c r="H3" s="2"/>
      <c r="I3" s="182"/>
      <c r="J3" s="8" t="s">
        <v>7</v>
      </c>
      <c r="K3" s="9" t="s">
        <v>7</v>
      </c>
      <c r="L3" s="10" t="s">
        <v>8</v>
      </c>
      <c r="M3" s="11" t="s">
        <v>7</v>
      </c>
      <c r="N3" s="10" t="s">
        <v>8</v>
      </c>
      <c r="P3" s="134" t="s">
        <v>115</v>
      </c>
      <c r="Q3" s="136">
        <f>SUM(Q5:Q221)</f>
        <v>0</v>
      </c>
    </row>
    <row r="4" spans="1:17" ht="19.5" customHeight="1" thickBot="1">
      <c r="A4" s="3"/>
      <c r="B4" s="3"/>
      <c r="C4" s="3"/>
      <c r="D4" s="3"/>
      <c r="E4" s="3"/>
      <c r="F4" s="3"/>
      <c r="G4" s="123"/>
      <c r="H4" s="3"/>
      <c r="I4" s="12"/>
      <c r="J4" s="159" t="s">
        <v>9</v>
      </c>
      <c r="K4" s="160" t="s">
        <v>10</v>
      </c>
      <c r="L4" s="161" t="s">
        <v>11</v>
      </c>
      <c r="M4" s="162" t="s">
        <v>12</v>
      </c>
      <c r="N4" s="161" t="s">
        <v>11</v>
      </c>
      <c r="P4" s="137" t="s">
        <v>113</v>
      </c>
      <c r="Q4" s="138" t="s">
        <v>114</v>
      </c>
    </row>
    <row r="5" spans="1:17" ht="19.5" customHeight="1" thickBot="1">
      <c r="A5" s="3"/>
      <c r="B5" s="3"/>
      <c r="C5" s="3"/>
      <c r="D5" s="3" t="s">
        <v>13</v>
      </c>
      <c r="E5" s="205"/>
      <c r="F5" s="3"/>
      <c r="G5" s="123"/>
      <c r="H5" s="3"/>
      <c r="I5" s="155"/>
      <c r="J5" s="15" t="str">
        <f t="shared" ref="J5:J36" si="0">IF(Q5="","",IF($C$14=0,0,ROUND(($C$14*(Q5/$Q$3)),0)))</f>
        <v/>
      </c>
      <c r="K5" s="16" t="str">
        <f t="shared" ref="K5:K36" si="1">IF(Q5="","",ROUNDDOWN(($C$15/$Q$3*Q5),0))</f>
        <v/>
      </c>
      <c r="L5" s="17" t="str">
        <f t="shared" ref="L5:L36" si="2">IF(Q5="","",ROUNDDOWN(($C$32/$Q$3*Q5),0))</f>
        <v/>
      </c>
      <c r="M5" s="18" t="str">
        <f>IF(Q5="","",+J5+K5)</f>
        <v/>
      </c>
      <c r="N5" s="17" t="str">
        <f>IF(Q5="","",+L5)</f>
        <v/>
      </c>
      <c r="P5" s="137">
        <f t="shared" ref="P5:P38" si="3">I5</f>
        <v>0</v>
      </c>
      <c r="Q5" s="138"/>
    </row>
    <row r="6" spans="1:17" ht="19.5" customHeight="1" thickBot="1">
      <c r="A6" s="3"/>
      <c r="B6" s="3"/>
      <c r="C6" s="3"/>
      <c r="D6" s="3"/>
      <c r="E6" s="3"/>
      <c r="F6" s="19"/>
      <c r="G6" s="19"/>
      <c r="H6" s="3"/>
      <c r="I6" s="156"/>
      <c r="J6" s="15" t="str">
        <f t="shared" si="0"/>
        <v/>
      </c>
      <c r="K6" s="16" t="str">
        <f t="shared" si="1"/>
        <v/>
      </c>
      <c r="L6" s="17" t="str">
        <f t="shared" si="2"/>
        <v/>
      </c>
      <c r="M6" s="18" t="str">
        <f t="shared" ref="M6:M36" si="4">IF(Q6="","",+J6+K6)</f>
        <v/>
      </c>
      <c r="N6" s="17" t="str">
        <f t="shared" ref="N6:N36" si="5">IF(Q6="","",+L6)</f>
        <v/>
      </c>
      <c r="P6" s="137">
        <f t="shared" si="3"/>
        <v>0</v>
      </c>
      <c r="Q6" s="138"/>
    </row>
    <row r="7" spans="1:17" ht="19.5" customHeight="1" thickBot="1">
      <c r="A7" s="13"/>
      <c r="B7" s="13"/>
      <c r="C7" s="13"/>
      <c r="D7" s="3" t="s">
        <v>14</v>
      </c>
      <c r="E7" s="206"/>
      <c r="F7" s="19" t="s">
        <v>15</v>
      </c>
      <c r="G7" s="19"/>
      <c r="H7" s="3"/>
      <c r="I7" s="156"/>
      <c r="J7" s="15" t="str">
        <f t="shared" si="0"/>
        <v/>
      </c>
      <c r="K7" s="16" t="str">
        <f t="shared" si="1"/>
        <v/>
      </c>
      <c r="L7" s="17" t="str">
        <f t="shared" si="2"/>
        <v/>
      </c>
      <c r="M7" s="18" t="str">
        <f t="shared" si="4"/>
        <v/>
      </c>
      <c r="N7" s="17" t="str">
        <f t="shared" si="5"/>
        <v/>
      </c>
      <c r="P7" s="137">
        <f t="shared" si="3"/>
        <v>0</v>
      </c>
      <c r="Q7" s="138"/>
    </row>
    <row r="8" spans="1:17" ht="19.5" customHeight="1" thickBot="1">
      <c r="A8" s="13"/>
      <c r="B8" s="13"/>
      <c r="C8" s="13"/>
      <c r="D8" s="3"/>
      <c r="E8" s="3"/>
      <c r="F8" s="19"/>
      <c r="G8" s="19"/>
      <c r="H8" s="3"/>
      <c r="I8" s="156"/>
      <c r="J8" s="15" t="str">
        <f t="shared" si="0"/>
        <v/>
      </c>
      <c r="K8" s="16" t="str">
        <f t="shared" si="1"/>
        <v/>
      </c>
      <c r="L8" s="17" t="str">
        <f t="shared" si="2"/>
        <v/>
      </c>
      <c r="M8" s="18" t="str">
        <f t="shared" si="4"/>
        <v/>
      </c>
      <c r="N8" s="17" t="str">
        <f t="shared" si="5"/>
        <v/>
      </c>
      <c r="P8" s="137">
        <f t="shared" si="3"/>
        <v>0</v>
      </c>
      <c r="Q8" s="138"/>
    </row>
    <row r="9" spans="1:17" ht="19.5" customHeight="1" thickBot="1">
      <c r="A9" s="180" t="s">
        <v>117</v>
      </c>
      <c r="B9" s="180"/>
      <c r="C9" s="180"/>
      <c r="D9" s="180"/>
      <c r="E9" s="180"/>
      <c r="F9" s="180"/>
      <c r="G9" s="124"/>
      <c r="H9" s="20"/>
      <c r="I9" s="156"/>
      <c r="J9" s="15" t="str">
        <f t="shared" si="0"/>
        <v/>
      </c>
      <c r="K9" s="16" t="str">
        <f t="shared" si="1"/>
        <v/>
      </c>
      <c r="L9" s="17" t="str">
        <f t="shared" si="2"/>
        <v/>
      </c>
      <c r="M9" s="18" t="str">
        <f t="shared" si="4"/>
        <v/>
      </c>
      <c r="N9" s="17" t="str">
        <f t="shared" si="5"/>
        <v/>
      </c>
      <c r="P9" s="137">
        <f t="shared" si="3"/>
        <v>0</v>
      </c>
      <c r="Q9" s="138"/>
    </row>
    <row r="10" spans="1:17" ht="19.5" customHeight="1" thickBot="1">
      <c r="A10" s="20"/>
      <c r="B10" s="20"/>
      <c r="C10" s="20"/>
      <c r="D10" s="20"/>
      <c r="E10" s="20"/>
      <c r="F10" s="20"/>
      <c r="G10" s="124"/>
      <c r="H10" s="20"/>
      <c r="I10" s="156"/>
      <c r="J10" s="15" t="str">
        <f t="shared" si="0"/>
        <v/>
      </c>
      <c r="K10" s="16" t="str">
        <f t="shared" si="1"/>
        <v/>
      </c>
      <c r="L10" s="17" t="str">
        <f t="shared" si="2"/>
        <v/>
      </c>
      <c r="M10" s="18" t="str">
        <f t="shared" si="4"/>
        <v/>
      </c>
      <c r="N10" s="17" t="str">
        <f t="shared" si="5"/>
        <v/>
      </c>
      <c r="P10" s="137">
        <f t="shared" si="3"/>
        <v>0</v>
      </c>
      <c r="Q10" s="138"/>
    </row>
    <row r="11" spans="1:17" ht="19.5" customHeight="1" thickBot="1">
      <c r="A11" s="173" t="s">
        <v>16</v>
      </c>
      <c r="B11" s="173"/>
      <c r="C11" s="173"/>
      <c r="D11" s="173"/>
      <c r="E11" s="3"/>
      <c r="F11" s="3"/>
      <c r="G11" s="123"/>
      <c r="H11" s="3"/>
      <c r="I11" s="156"/>
      <c r="J11" s="15" t="str">
        <f t="shared" si="0"/>
        <v/>
      </c>
      <c r="K11" s="16" t="str">
        <f t="shared" si="1"/>
        <v/>
      </c>
      <c r="L11" s="17" t="str">
        <f t="shared" si="2"/>
        <v/>
      </c>
      <c r="M11" s="18" t="str">
        <f t="shared" si="4"/>
        <v/>
      </c>
      <c r="N11" s="17" t="str">
        <f t="shared" si="5"/>
        <v/>
      </c>
      <c r="P11" s="137">
        <f t="shared" si="3"/>
        <v>0</v>
      </c>
      <c r="Q11" s="138"/>
    </row>
    <row r="12" spans="1:17" ht="19.5" customHeight="1" thickBot="1">
      <c r="A12" s="173" t="s">
        <v>17</v>
      </c>
      <c r="B12" s="173"/>
      <c r="C12" s="173"/>
      <c r="D12" s="173"/>
      <c r="E12" s="3"/>
      <c r="F12" s="13" t="s">
        <v>18</v>
      </c>
      <c r="G12" s="13"/>
      <c r="H12" s="3"/>
      <c r="I12" s="156"/>
      <c r="J12" s="15" t="str">
        <f t="shared" si="0"/>
        <v/>
      </c>
      <c r="K12" s="16" t="str">
        <f t="shared" si="1"/>
        <v/>
      </c>
      <c r="L12" s="17" t="str">
        <f t="shared" si="2"/>
        <v/>
      </c>
      <c r="M12" s="18" t="str">
        <f t="shared" si="4"/>
        <v/>
      </c>
      <c r="N12" s="17" t="str">
        <f t="shared" si="5"/>
        <v/>
      </c>
      <c r="P12" s="137">
        <f t="shared" si="3"/>
        <v>0</v>
      </c>
      <c r="Q12" s="138"/>
    </row>
    <row r="13" spans="1:17" ht="19.5" customHeight="1" thickBot="1">
      <c r="A13" s="21"/>
      <c r="B13" s="22"/>
      <c r="C13" s="23" t="s">
        <v>19</v>
      </c>
      <c r="D13" s="174" t="s">
        <v>20</v>
      </c>
      <c r="E13" s="174"/>
      <c r="F13" s="175"/>
      <c r="G13" s="124"/>
      <c r="H13" s="20"/>
      <c r="I13" s="156"/>
      <c r="J13" s="15" t="str">
        <f t="shared" si="0"/>
        <v/>
      </c>
      <c r="K13" s="16" t="str">
        <f t="shared" si="1"/>
        <v/>
      </c>
      <c r="L13" s="17" t="str">
        <f t="shared" si="2"/>
        <v/>
      </c>
      <c r="M13" s="18" t="str">
        <f t="shared" si="4"/>
        <v/>
      </c>
      <c r="N13" s="17" t="str">
        <f t="shared" si="5"/>
        <v/>
      </c>
      <c r="P13" s="137">
        <f t="shared" si="3"/>
        <v>0</v>
      </c>
      <c r="Q13" s="138"/>
    </row>
    <row r="14" spans="1:17" ht="19.5" customHeight="1" thickBot="1">
      <c r="A14" s="21"/>
      <c r="B14" s="22" t="s">
        <v>101</v>
      </c>
      <c r="C14" s="24">
        <v>0</v>
      </c>
      <c r="D14" s="163" t="s">
        <v>126</v>
      </c>
      <c r="E14" s="164"/>
      <c r="F14" s="153"/>
      <c r="G14" s="123"/>
      <c r="H14" s="20"/>
      <c r="I14" s="156"/>
      <c r="J14" s="15" t="str">
        <f t="shared" si="0"/>
        <v/>
      </c>
      <c r="K14" s="16" t="str">
        <f t="shared" si="1"/>
        <v/>
      </c>
      <c r="L14" s="17" t="str">
        <f t="shared" si="2"/>
        <v/>
      </c>
      <c r="M14" s="18" t="str">
        <f t="shared" si="4"/>
        <v/>
      </c>
      <c r="N14" s="17" t="str">
        <f t="shared" si="5"/>
        <v/>
      </c>
      <c r="P14" s="137">
        <f t="shared" si="3"/>
        <v>0</v>
      </c>
      <c r="Q14" s="138"/>
    </row>
    <row r="15" spans="1:17" ht="19.5" customHeight="1" thickBot="1">
      <c r="A15" s="21"/>
      <c r="B15" s="25" t="s">
        <v>102</v>
      </c>
      <c r="C15" s="26">
        <f>(SUMIF('出納簿（本口座）（1月1日~12月31日）'!$B$7:$B$29,"市交付金",'出納簿（本口座）（1月1日~12月31日）'!$D$7:$D$29)-C14)</f>
        <v>0</v>
      </c>
      <c r="D15" s="163" t="s">
        <v>127</v>
      </c>
      <c r="E15" s="164"/>
      <c r="F15" s="154"/>
      <c r="G15" s="122"/>
      <c r="H15" s="3"/>
      <c r="I15" s="156"/>
      <c r="J15" s="15" t="str">
        <f t="shared" si="0"/>
        <v/>
      </c>
      <c r="K15" s="16" t="str">
        <f t="shared" si="1"/>
        <v/>
      </c>
      <c r="L15" s="17" t="str">
        <f t="shared" si="2"/>
        <v/>
      </c>
      <c r="M15" s="18" t="str">
        <f t="shared" si="4"/>
        <v/>
      </c>
      <c r="N15" s="17" t="str">
        <f t="shared" si="5"/>
        <v/>
      </c>
      <c r="P15" s="137">
        <f t="shared" si="3"/>
        <v>0</v>
      </c>
      <c r="Q15" s="138"/>
    </row>
    <row r="16" spans="1:17" ht="19.5" customHeight="1" thickBot="1">
      <c r="A16" s="21"/>
      <c r="B16" s="14"/>
      <c r="C16" s="27"/>
      <c r="D16" s="3"/>
      <c r="E16" s="3"/>
      <c r="F16" s="3"/>
      <c r="G16" s="123"/>
      <c r="H16" s="3"/>
      <c r="I16" s="156"/>
      <c r="J16" s="15" t="str">
        <f t="shared" si="0"/>
        <v/>
      </c>
      <c r="K16" s="16" t="str">
        <f t="shared" si="1"/>
        <v/>
      </c>
      <c r="L16" s="17" t="str">
        <f t="shared" si="2"/>
        <v/>
      </c>
      <c r="M16" s="18" t="str">
        <f t="shared" si="4"/>
        <v/>
      </c>
      <c r="N16" s="17" t="str">
        <f t="shared" si="5"/>
        <v/>
      </c>
      <c r="P16" s="137">
        <f t="shared" si="3"/>
        <v>0</v>
      </c>
      <c r="Q16" s="138"/>
    </row>
    <row r="17" spans="1:17" ht="19.5" customHeight="1" thickBot="1">
      <c r="A17" s="173" t="s">
        <v>21</v>
      </c>
      <c r="B17" s="173"/>
      <c r="C17" s="173"/>
      <c r="D17" s="173"/>
      <c r="E17" s="3"/>
      <c r="F17" s="13" t="s">
        <v>18</v>
      </c>
      <c r="G17" s="13"/>
      <c r="H17" s="3"/>
      <c r="I17" s="156"/>
      <c r="J17" s="15" t="str">
        <f t="shared" si="0"/>
        <v/>
      </c>
      <c r="K17" s="16" t="str">
        <f t="shared" si="1"/>
        <v/>
      </c>
      <c r="L17" s="17" t="str">
        <f t="shared" si="2"/>
        <v/>
      </c>
      <c r="M17" s="18" t="str">
        <f t="shared" si="4"/>
        <v/>
      </c>
      <c r="N17" s="17" t="str">
        <f t="shared" si="5"/>
        <v/>
      </c>
      <c r="P17" s="137">
        <f t="shared" si="3"/>
        <v>0</v>
      </c>
      <c r="Q17" s="138"/>
    </row>
    <row r="18" spans="1:17" ht="19.5" customHeight="1" thickBot="1">
      <c r="A18" s="21"/>
      <c r="B18" s="28" t="s">
        <v>22</v>
      </c>
      <c r="C18" s="23" t="s">
        <v>23</v>
      </c>
      <c r="D18" s="174" t="s">
        <v>24</v>
      </c>
      <c r="E18" s="174"/>
      <c r="F18" s="175"/>
      <c r="G18" s="124"/>
      <c r="H18" s="20"/>
      <c r="I18" s="157"/>
      <c r="J18" s="15" t="str">
        <f t="shared" si="0"/>
        <v/>
      </c>
      <c r="K18" s="16" t="str">
        <f t="shared" si="1"/>
        <v/>
      </c>
      <c r="L18" s="17" t="str">
        <f t="shared" si="2"/>
        <v/>
      </c>
      <c r="M18" s="18" t="str">
        <f t="shared" si="4"/>
        <v/>
      </c>
      <c r="N18" s="17" t="str">
        <f t="shared" si="5"/>
        <v/>
      </c>
      <c r="P18" s="137">
        <f t="shared" si="3"/>
        <v>0</v>
      </c>
      <c r="Q18" s="137"/>
    </row>
    <row r="19" spans="1:17" ht="19.5" customHeight="1" thickBot="1">
      <c r="A19" s="21"/>
      <c r="B19" s="29" t="s">
        <v>87</v>
      </c>
      <c r="C19" s="30">
        <f>SUMIF('出納簿（本口座）（1月1日~12月31日）'!$B$7:$B$29,"②役員報酬",'出納簿（本口座）（1月1日~12月31日）'!$E$7:$E$29)</f>
        <v>0</v>
      </c>
      <c r="D19" s="169"/>
      <c r="E19" s="169"/>
      <c r="F19" s="170"/>
      <c r="G19" s="122"/>
      <c r="H19" s="3"/>
      <c r="I19" s="157"/>
      <c r="J19" s="15" t="str">
        <f t="shared" si="0"/>
        <v/>
      </c>
      <c r="K19" s="16" t="str">
        <f t="shared" si="1"/>
        <v/>
      </c>
      <c r="L19" s="17" t="str">
        <f t="shared" si="2"/>
        <v/>
      </c>
      <c r="M19" s="18" t="str">
        <f t="shared" si="4"/>
        <v/>
      </c>
      <c r="N19" s="17" t="str">
        <f t="shared" si="5"/>
        <v/>
      </c>
      <c r="P19" s="137">
        <f t="shared" si="3"/>
        <v>0</v>
      </c>
      <c r="Q19" s="137"/>
    </row>
    <row r="20" spans="1:17" ht="19.5" customHeight="1" thickBot="1">
      <c r="A20" s="21"/>
      <c r="B20" s="29" t="s">
        <v>88</v>
      </c>
      <c r="C20" s="30">
        <f>SUMIF('出納簿（本口座）（1月1日~12月31日）'!$B$7:$B$29,"③研修会等費",'出納簿（本口座）（1月1日~12月31日）'!$E$7:$E$29)</f>
        <v>0</v>
      </c>
      <c r="D20" s="169"/>
      <c r="E20" s="169"/>
      <c r="F20" s="170"/>
      <c r="G20" s="122"/>
      <c r="H20" s="3"/>
      <c r="I20" s="157"/>
      <c r="J20" s="15" t="str">
        <f t="shared" si="0"/>
        <v/>
      </c>
      <c r="K20" s="16" t="str">
        <f t="shared" si="1"/>
        <v/>
      </c>
      <c r="L20" s="17" t="str">
        <f t="shared" si="2"/>
        <v/>
      </c>
      <c r="M20" s="18" t="str">
        <f t="shared" si="4"/>
        <v/>
      </c>
      <c r="N20" s="17" t="str">
        <f t="shared" si="5"/>
        <v/>
      </c>
      <c r="P20" s="137">
        <f t="shared" si="3"/>
        <v>0</v>
      </c>
      <c r="Q20" s="137"/>
    </row>
    <row r="21" spans="1:17" ht="19.5" customHeight="1" thickBot="1">
      <c r="A21" s="21"/>
      <c r="B21" s="29" t="s">
        <v>89</v>
      </c>
      <c r="C21" s="30">
        <f>SUMIF('出納簿（本口座）（1月1日~12月31日）'!$B$7:$B$29,"④農道・水路管理費",'出納簿（本口座）（1月1日~12月31日）'!$E$7:$E$29)</f>
        <v>0</v>
      </c>
      <c r="D21" s="169"/>
      <c r="E21" s="169"/>
      <c r="F21" s="170"/>
      <c r="G21" s="122"/>
      <c r="H21" s="3"/>
      <c r="I21" s="157"/>
      <c r="J21" s="15" t="str">
        <f t="shared" si="0"/>
        <v/>
      </c>
      <c r="K21" s="16" t="str">
        <f t="shared" si="1"/>
        <v/>
      </c>
      <c r="L21" s="17" t="str">
        <f t="shared" si="2"/>
        <v/>
      </c>
      <c r="M21" s="18" t="str">
        <f t="shared" si="4"/>
        <v/>
      </c>
      <c r="N21" s="17" t="str">
        <f t="shared" si="5"/>
        <v/>
      </c>
      <c r="P21" s="137">
        <f t="shared" si="3"/>
        <v>0</v>
      </c>
      <c r="Q21" s="137"/>
    </row>
    <row r="22" spans="1:17" ht="19.5" customHeight="1" thickBot="1">
      <c r="A22" s="21"/>
      <c r="B22" s="29" t="s">
        <v>25</v>
      </c>
      <c r="C22" s="30">
        <f>SUMIF('出納簿（本口座）（1月1日~12月31日）'!$B$7:$B$29,"⑤農地管理費",'出納簿（本口座）（1月1日~12月31日）'!$E$7:$E$29)</f>
        <v>0</v>
      </c>
      <c r="D22" s="169"/>
      <c r="E22" s="169"/>
      <c r="F22" s="170"/>
      <c r="G22" s="122"/>
      <c r="H22" s="3"/>
      <c r="I22" s="157"/>
      <c r="J22" s="15" t="str">
        <f t="shared" si="0"/>
        <v/>
      </c>
      <c r="K22" s="16" t="str">
        <f t="shared" si="1"/>
        <v/>
      </c>
      <c r="L22" s="17" t="str">
        <f t="shared" si="2"/>
        <v/>
      </c>
      <c r="M22" s="18" t="str">
        <f t="shared" si="4"/>
        <v/>
      </c>
      <c r="N22" s="17" t="str">
        <f t="shared" si="5"/>
        <v/>
      </c>
      <c r="P22" s="137">
        <f t="shared" si="3"/>
        <v>0</v>
      </c>
      <c r="Q22" s="137"/>
    </row>
    <row r="23" spans="1:17" ht="19.5" customHeight="1" thickBot="1">
      <c r="A23" s="21"/>
      <c r="B23" s="29" t="s">
        <v>90</v>
      </c>
      <c r="C23" s="30">
        <f>SUMIF('出納簿（本口座）（1月1日~12月31日）'!$B$7:$B$29,"⑥鳥獣被害防止対策費",'出納簿（本口座）（1月1日~12月31日）'!$E$7:$E$29)</f>
        <v>0</v>
      </c>
      <c r="D23" s="169"/>
      <c r="E23" s="169"/>
      <c r="F23" s="170"/>
      <c r="G23" s="122"/>
      <c r="H23" s="3"/>
      <c r="I23" s="157"/>
      <c r="J23" s="15" t="str">
        <f t="shared" si="0"/>
        <v/>
      </c>
      <c r="K23" s="16" t="str">
        <f t="shared" si="1"/>
        <v/>
      </c>
      <c r="L23" s="17" t="str">
        <f t="shared" si="2"/>
        <v/>
      </c>
      <c r="M23" s="18" t="str">
        <f t="shared" si="4"/>
        <v/>
      </c>
      <c r="N23" s="17" t="str">
        <f t="shared" si="5"/>
        <v/>
      </c>
      <c r="P23" s="137">
        <f t="shared" si="3"/>
        <v>0</v>
      </c>
      <c r="Q23" s="137"/>
    </row>
    <row r="24" spans="1:17" ht="19.5" customHeight="1" thickBot="1">
      <c r="A24" s="21"/>
      <c r="B24" s="29" t="s">
        <v>91</v>
      </c>
      <c r="C24" s="30">
        <f>SUMIF('出納簿（本口座）（1月1日~12月31日）'!$B$7:$B$29,"⑦共同利用機械購入等費",'出納簿（本口座）（1月1日~12月31日）'!$E$7:$E$29)</f>
        <v>0</v>
      </c>
      <c r="D24" s="169"/>
      <c r="E24" s="169"/>
      <c r="F24" s="170"/>
      <c r="G24" s="122"/>
      <c r="H24" s="3"/>
      <c r="I24" s="157"/>
      <c r="J24" s="15" t="str">
        <f t="shared" si="0"/>
        <v/>
      </c>
      <c r="K24" s="16" t="str">
        <f t="shared" si="1"/>
        <v/>
      </c>
      <c r="L24" s="17" t="str">
        <f t="shared" si="2"/>
        <v/>
      </c>
      <c r="M24" s="18" t="str">
        <f t="shared" si="4"/>
        <v/>
      </c>
      <c r="N24" s="17" t="str">
        <f t="shared" si="5"/>
        <v/>
      </c>
      <c r="P24" s="137">
        <f t="shared" si="3"/>
        <v>0</v>
      </c>
      <c r="Q24" s="137"/>
    </row>
    <row r="25" spans="1:17" ht="19.5" customHeight="1" thickBot="1">
      <c r="A25" s="21"/>
      <c r="B25" s="29" t="s">
        <v>92</v>
      </c>
      <c r="C25" s="30">
        <f>SUMIF('出納簿（本口座）（1月1日~12月31日）'!$B$7:$B$29,"⑧共同利用施設整備等費",'出納簿（本口座）（1月1日~12月31日）'!$E$7:$E$29)</f>
        <v>0</v>
      </c>
      <c r="D25" s="169"/>
      <c r="E25" s="169"/>
      <c r="F25" s="170"/>
      <c r="G25" s="122"/>
      <c r="H25" s="3"/>
      <c r="I25" s="157"/>
      <c r="J25" s="15" t="str">
        <f t="shared" si="0"/>
        <v/>
      </c>
      <c r="K25" s="16" t="str">
        <f t="shared" si="1"/>
        <v/>
      </c>
      <c r="L25" s="17" t="str">
        <f t="shared" si="2"/>
        <v/>
      </c>
      <c r="M25" s="18" t="str">
        <f t="shared" si="4"/>
        <v/>
      </c>
      <c r="N25" s="17" t="str">
        <f t="shared" si="5"/>
        <v/>
      </c>
      <c r="P25" s="137">
        <f t="shared" si="3"/>
        <v>0</v>
      </c>
      <c r="Q25" s="137"/>
    </row>
    <row r="26" spans="1:17" ht="19.5" customHeight="1" thickBot="1">
      <c r="A26" s="21"/>
      <c r="B26" s="29" t="s">
        <v>93</v>
      </c>
      <c r="C26" s="30">
        <f>SUMIF('出納簿（本口座）（1月1日~12月31日）'!$B$7:$B$29,"⑨多面的機能増進活動費",'出納簿（本口座）（1月1日~12月31日）'!$E$7:$E$29)</f>
        <v>0</v>
      </c>
      <c r="D26" s="169"/>
      <c r="E26" s="169"/>
      <c r="F26" s="170"/>
      <c r="G26" s="122"/>
      <c r="H26" s="3"/>
      <c r="I26" s="157"/>
      <c r="J26" s="15" t="str">
        <f t="shared" si="0"/>
        <v/>
      </c>
      <c r="K26" s="16" t="str">
        <f t="shared" si="1"/>
        <v/>
      </c>
      <c r="L26" s="17" t="str">
        <f t="shared" si="2"/>
        <v/>
      </c>
      <c r="M26" s="18" t="str">
        <f t="shared" si="4"/>
        <v/>
      </c>
      <c r="N26" s="17" t="str">
        <f t="shared" si="5"/>
        <v/>
      </c>
      <c r="P26" s="137">
        <f t="shared" si="3"/>
        <v>0</v>
      </c>
      <c r="Q26" s="137"/>
    </row>
    <row r="27" spans="1:17" ht="19.5" customHeight="1" thickBot="1">
      <c r="A27" s="21"/>
      <c r="B27" s="29" t="s">
        <v>94</v>
      </c>
      <c r="C27" s="30">
        <v>0</v>
      </c>
      <c r="D27" s="169"/>
      <c r="E27" s="169"/>
      <c r="F27" s="170"/>
      <c r="G27" s="122"/>
      <c r="H27" s="3"/>
      <c r="I27" s="157"/>
      <c r="J27" s="15" t="str">
        <f t="shared" si="0"/>
        <v/>
      </c>
      <c r="K27" s="16" t="str">
        <f t="shared" si="1"/>
        <v/>
      </c>
      <c r="L27" s="17" t="str">
        <f t="shared" si="2"/>
        <v/>
      </c>
      <c r="M27" s="18" t="str">
        <f t="shared" si="4"/>
        <v/>
      </c>
      <c r="N27" s="17" t="str">
        <f t="shared" si="5"/>
        <v/>
      </c>
      <c r="P27" s="137">
        <f t="shared" si="3"/>
        <v>0</v>
      </c>
      <c r="Q27" s="137"/>
    </row>
    <row r="28" spans="1:17" ht="19.5" customHeight="1" thickBot="1">
      <c r="A28" s="21"/>
      <c r="B28" s="29" t="s">
        <v>95</v>
      </c>
      <c r="C28" s="30">
        <f>SUMIF('出納簿（本口座）（1月1日~12月31日）'!$B$7:$B$29,"⑪法人設立関係費",'出納簿（本口座）（1月1日~12月31日）'!$E$7:$E$29)</f>
        <v>0</v>
      </c>
      <c r="D28" s="169"/>
      <c r="E28" s="169"/>
      <c r="F28" s="170"/>
      <c r="G28" s="122"/>
      <c r="H28" s="3"/>
      <c r="I28" s="157"/>
      <c r="J28" s="15" t="str">
        <f t="shared" si="0"/>
        <v/>
      </c>
      <c r="K28" s="16" t="str">
        <f t="shared" si="1"/>
        <v/>
      </c>
      <c r="L28" s="17" t="str">
        <f t="shared" si="2"/>
        <v/>
      </c>
      <c r="M28" s="18" t="str">
        <f t="shared" si="4"/>
        <v/>
      </c>
      <c r="N28" s="17" t="str">
        <f t="shared" si="5"/>
        <v/>
      </c>
      <c r="P28" s="137">
        <f t="shared" si="3"/>
        <v>0</v>
      </c>
      <c r="Q28" s="137"/>
    </row>
    <row r="29" spans="1:17" ht="19.5" customHeight="1" thickBot="1">
      <c r="A29" s="21"/>
      <c r="B29" s="29" t="s">
        <v>96</v>
      </c>
      <c r="C29" s="30">
        <f>SUMIF('出納簿（本口座）（1月1日~12月31日）'!$B$7:$B$29,"⑫農産物等の販売促進関係費",'出納簿（本口座）（1月1日~12月31日）'!$E$7:$E$29)</f>
        <v>0</v>
      </c>
      <c r="D29" s="169"/>
      <c r="E29" s="169"/>
      <c r="F29" s="170"/>
      <c r="G29" s="122"/>
      <c r="H29" s="3"/>
      <c r="I29" s="157"/>
      <c r="J29" s="15" t="str">
        <f t="shared" si="0"/>
        <v/>
      </c>
      <c r="K29" s="16" t="str">
        <f t="shared" si="1"/>
        <v/>
      </c>
      <c r="L29" s="17" t="str">
        <f t="shared" si="2"/>
        <v/>
      </c>
      <c r="M29" s="18" t="str">
        <f t="shared" si="4"/>
        <v/>
      </c>
      <c r="N29" s="17" t="str">
        <f t="shared" si="5"/>
        <v/>
      </c>
      <c r="P29" s="137">
        <f t="shared" si="3"/>
        <v>0</v>
      </c>
      <c r="Q29" s="137"/>
    </row>
    <row r="30" spans="1:17" ht="19.5" customHeight="1" thickBot="1">
      <c r="A30" s="21"/>
      <c r="B30" s="29" t="s">
        <v>97</v>
      </c>
      <c r="C30" s="30">
        <f>SUMIF('出納簿（本口座）（1月1日~12月31日）'!$B$7:$B$29,"⑬都市住民との交流促進関係費",'出納簿（本口座）（1月1日~12月31日）'!$E$7:$E$29)</f>
        <v>0</v>
      </c>
      <c r="D30" s="169"/>
      <c r="E30" s="169"/>
      <c r="F30" s="170"/>
      <c r="G30" s="122"/>
      <c r="H30" s="3"/>
      <c r="I30" s="157"/>
      <c r="J30" s="15" t="str">
        <f t="shared" si="0"/>
        <v/>
      </c>
      <c r="K30" s="16" t="str">
        <f t="shared" si="1"/>
        <v/>
      </c>
      <c r="L30" s="17" t="str">
        <f t="shared" si="2"/>
        <v/>
      </c>
      <c r="M30" s="18" t="str">
        <f t="shared" si="4"/>
        <v/>
      </c>
      <c r="N30" s="17" t="str">
        <f t="shared" si="5"/>
        <v/>
      </c>
      <c r="P30" s="137">
        <f t="shared" si="3"/>
        <v>0</v>
      </c>
      <c r="Q30" s="137"/>
    </row>
    <row r="31" spans="1:17" ht="19.5" customHeight="1" thickBot="1">
      <c r="A31" s="21"/>
      <c r="B31" s="29" t="s">
        <v>98</v>
      </c>
      <c r="C31" s="30">
        <f>SUMIF('出納簿（本口座）（1月1日~12月31日）'!$B$7:$B$29,"⑮その他支出",'出納簿（本口座）（1月1日~12月31日）'!$E$7:$E$29)</f>
        <v>0</v>
      </c>
      <c r="D31" s="169"/>
      <c r="E31" s="169"/>
      <c r="F31" s="170"/>
      <c r="G31" s="122"/>
      <c r="H31" s="3"/>
      <c r="I31" s="157"/>
      <c r="J31" s="15" t="str">
        <f t="shared" si="0"/>
        <v/>
      </c>
      <c r="K31" s="16" t="str">
        <f t="shared" si="1"/>
        <v/>
      </c>
      <c r="L31" s="17" t="str">
        <f t="shared" si="2"/>
        <v/>
      </c>
      <c r="M31" s="18" t="str">
        <f t="shared" si="4"/>
        <v/>
      </c>
      <c r="N31" s="17" t="str">
        <f t="shared" si="5"/>
        <v/>
      </c>
      <c r="P31" s="137">
        <f t="shared" si="3"/>
        <v>0</v>
      </c>
      <c r="Q31" s="137"/>
    </row>
    <row r="32" spans="1:17" ht="19.5" customHeight="1" thickBot="1">
      <c r="A32" s="21"/>
      <c r="B32" s="171" t="s">
        <v>26</v>
      </c>
      <c r="C32" s="176">
        <f>SUM(C19:C31)</f>
        <v>0</v>
      </c>
      <c r="D32" s="31" t="s">
        <v>27</v>
      </c>
      <c r="E32" s="32">
        <f>IF(C32&lt;(E41+E57-E48),C32,IF((E41+E57-E48)&lt;=0,0,E41+E57-E48))</f>
        <v>0</v>
      </c>
      <c r="F32" s="33"/>
      <c r="G32" s="34"/>
      <c r="H32" s="34"/>
      <c r="I32" s="157"/>
      <c r="J32" s="15" t="str">
        <f t="shared" si="0"/>
        <v/>
      </c>
      <c r="K32" s="16" t="str">
        <f t="shared" si="1"/>
        <v/>
      </c>
      <c r="L32" s="17" t="str">
        <f t="shared" si="2"/>
        <v/>
      </c>
      <c r="M32" s="18" t="str">
        <f t="shared" si="4"/>
        <v/>
      </c>
      <c r="N32" s="17" t="str">
        <f t="shared" si="5"/>
        <v/>
      </c>
      <c r="P32" s="137">
        <f t="shared" si="3"/>
        <v>0</v>
      </c>
      <c r="Q32" s="137"/>
    </row>
    <row r="33" spans="1:17" ht="19.5" customHeight="1" thickBot="1">
      <c r="A33" s="21"/>
      <c r="B33" s="172"/>
      <c r="C33" s="177"/>
      <c r="D33" s="35" t="s">
        <v>28</v>
      </c>
      <c r="E33" s="36">
        <f>C32-E32</f>
        <v>0</v>
      </c>
      <c r="F33" s="37"/>
      <c r="G33" s="14"/>
      <c r="H33" s="14"/>
      <c r="I33" s="157"/>
      <c r="J33" s="15" t="str">
        <f t="shared" si="0"/>
        <v/>
      </c>
      <c r="K33" s="16" t="str">
        <f t="shared" si="1"/>
        <v/>
      </c>
      <c r="L33" s="17" t="str">
        <f t="shared" si="2"/>
        <v/>
      </c>
      <c r="M33" s="18" t="str">
        <f t="shared" si="4"/>
        <v/>
      </c>
      <c r="N33" s="17" t="str">
        <f t="shared" si="5"/>
        <v/>
      </c>
      <c r="P33" s="137">
        <f t="shared" si="3"/>
        <v>0</v>
      </c>
      <c r="Q33" s="137"/>
    </row>
    <row r="34" spans="1:17" ht="19.5" customHeight="1" thickBot="1">
      <c r="A34" s="21"/>
      <c r="B34" s="167" t="s">
        <v>106</v>
      </c>
      <c r="C34" s="165">
        <f>IF(C15-E33&lt;0,0,C15-E33)</f>
        <v>0</v>
      </c>
      <c r="D34" s="171" t="s">
        <v>29</v>
      </c>
      <c r="E34" s="187">
        <f>E41-E32+E53-E48</f>
        <v>0</v>
      </c>
      <c r="F34" s="195"/>
      <c r="G34" s="139"/>
      <c r="H34" s="3"/>
      <c r="I34" s="157"/>
      <c r="J34" s="15" t="str">
        <f t="shared" si="0"/>
        <v/>
      </c>
      <c r="K34" s="16" t="str">
        <f t="shared" si="1"/>
        <v/>
      </c>
      <c r="L34" s="17" t="str">
        <f t="shared" si="2"/>
        <v/>
      </c>
      <c r="M34" s="18" t="str">
        <f t="shared" si="4"/>
        <v/>
      </c>
      <c r="N34" s="17" t="str">
        <f t="shared" si="5"/>
        <v/>
      </c>
      <c r="P34" s="137">
        <f t="shared" si="3"/>
        <v>0</v>
      </c>
      <c r="Q34" s="137"/>
    </row>
    <row r="35" spans="1:17" ht="19.5" customHeight="1" thickBot="1">
      <c r="A35" s="21"/>
      <c r="B35" s="168"/>
      <c r="C35" s="166"/>
      <c r="D35" s="172"/>
      <c r="E35" s="188"/>
      <c r="F35" s="196"/>
      <c r="G35" s="139"/>
      <c r="H35" s="38"/>
      <c r="I35" s="157"/>
      <c r="J35" s="15" t="str">
        <f t="shared" si="0"/>
        <v/>
      </c>
      <c r="K35" s="16" t="str">
        <f t="shared" si="1"/>
        <v/>
      </c>
      <c r="L35" s="17" t="str">
        <f t="shared" si="2"/>
        <v/>
      </c>
      <c r="M35" s="18" t="str">
        <f t="shared" si="4"/>
        <v/>
      </c>
      <c r="N35" s="17" t="str">
        <f t="shared" si="5"/>
        <v/>
      </c>
      <c r="P35" s="137">
        <f t="shared" si="3"/>
        <v>0</v>
      </c>
      <c r="Q35" s="137"/>
    </row>
    <row r="36" spans="1:17" ht="19.5" customHeight="1" thickBot="1">
      <c r="A36" s="21"/>
      <c r="B36" s="20"/>
      <c r="C36" s="39"/>
      <c r="D36" s="40"/>
      <c r="E36" s="39"/>
      <c r="F36" s="38"/>
      <c r="G36" s="38"/>
      <c r="H36" s="38"/>
      <c r="I36" s="158"/>
      <c r="J36" s="15" t="str">
        <f t="shared" si="0"/>
        <v/>
      </c>
      <c r="K36" s="16" t="str">
        <f t="shared" si="1"/>
        <v/>
      </c>
      <c r="L36" s="17" t="str">
        <f t="shared" si="2"/>
        <v/>
      </c>
      <c r="M36" s="18" t="str">
        <f t="shared" si="4"/>
        <v/>
      </c>
      <c r="N36" s="17" t="str">
        <f t="shared" si="5"/>
        <v/>
      </c>
      <c r="P36" s="137">
        <f t="shared" si="3"/>
        <v>0</v>
      </c>
      <c r="Q36" s="137"/>
    </row>
    <row r="37" spans="1:17" ht="22.5" customHeight="1" thickBot="1">
      <c r="D37" s="189"/>
      <c r="H37" s="14"/>
      <c r="I37" s="191" t="s">
        <v>30</v>
      </c>
      <c r="J37" s="193">
        <f>SUM(J5:J36)</f>
        <v>0</v>
      </c>
      <c r="K37" s="185">
        <f>SUM(K5:K36)</f>
        <v>0</v>
      </c>
      <c r="L37" s="183">
        <f>SUM(L5:L36)</f>
        <v>0</v>
      </c>
      <c r="M37" s="185">
        <f>SUM(M5:M36)</f>
        <v>0</v>
      </c>
      <c r="N37" s="183">
        <f>SUM(N5:N36)</f>
        <v>0</v>
      </c>
      <c r="P37" s="137" t="str">
        <f t="shared" si="3"/>
        <v>計</v>
      </c>
      <c r="Q37" s="137"/>
    </row>
    <row r="38" spans="1:17" ht="22.5" customHeight="1" thickBot="1">
      <c r="D38" s="190"/>
      <c r="H38" s="14"/>
      <c r="I38" s="192"/>
      <c r="J38" s="194"/>
      <c r="K38" s="186"/>
      <c r="L38" s="184"/>
      <c r="M38" s="186"/>
      <c r="N38" s="184"/>
      <c r="P38" s="137">
        <f t="shared" si="3"/>
        <v>0</v>
      </c>
      <c r="Q38" s="137"/>
    </row>
    <row r="39" spans="1:17" ht="22.5" customHeight="1">
      <c r="D39" s="121"/>
      <c r="H39" s="14"/>
      <c r="I39" s="124"/>
      <c r="J39" s="133"/>
      <c r="K39" s="133"/>
      <c r="L39" s="133"/>
      <c r="M39" s="133"/>
      <c r="N39" s="133"/>
    </row>
    <row r="40" spans="1:17">
      <c r="B40" s="135" t="s">
        <v>111</v>
      </c>
    </row>
    <row r="41" spans="1:17">
      <c r="B41" s="132" t="s">
        <v>112</v>
      </c>
      <c r="C41" s="42"/>
      <c r="D41" s="43" t="s">
        <v>31</v>
      </c>
      <c r="E41" s="44">
        <f>SUMIF('出納簿（本口座）（1月1日~12月31日）'!$B$7:$B$29,"前年繰越金",'出納簿（本口座）（1月1日~12月31日）'!$D$7:$D$29)</f>
        <v>0</v>
      </c>
    </row>
    <row r="42" spans="1:17">
      <c r="C42" s="45"/>
      <c r="D42" s="43" t="s">
        <v>32</v>
      </c>
      <c r="E42" s="46">
        <f>C14+C15</f>
        <v>0</v>
      </c>
    </row>
    <row r="43" spans="1:17">
      <c r="C43" s="47" t="s">
        <v>33</v>
      </c>
      <c r="D43" s="42" t="s">
        <v>104</v>
      </c>
      <c r="E43" s="48">
        <f>SUMIF('出納簿（本口座）（1月1日~12月31日）'!$B$7:$B$29,"利息",'出納簿（本口座）（1月1日~12月31日）'!$D$7:$D$29)</f>
        <v>0</v>
      </c>
    </row>
    <row r="44" spans="1:17">
      <c r="C44" s="65"/>
      <c r="D44" s="43" t="s">
        <v>109</v>
      </c>
      <c r="E44" s="131">
        <f>+SUMIF('出納簿（本口座）（1月1日~12月31日）'!$B$7:$B$29,"積立金繰入",'出納簿（本口座）（1月1日~12月31日）'!$D$7:$D$29)</f>
        <v>0</v>
      </c>
    </row>
    <row r="45" spans="1:17">
      <c r="C45" s="65"/>
      <c r="D45" s="43" t="s">
        <v>110</v>
      </c>
      <c r="E45" s="131">
        <f>+SUMIF('出納簿（本口座）（1月1日~12月31日）'!$B$7:$B$29,"その他収入",'出納簿（本口座）（1月1日~12月31日）'!$D$7:$D$29)</f>
        <v>0</v>
      </c>
    </row>
    <row r="46" spans="1:17" ht="15" thickBot="1">
      <c r="C46" s="49"/>
      <c r="D46" s="129" t="s">
        <v>35</v>
      </c>
      <c r="E46" s="130">
        <f>SUM(E41:E45)</f>
        <v>0</v>
      </c>
    </row>
    <row r="47" spans="1:17">
      <c r="C47" s="42"/>
      <c r="D47" s="47" t="s">
        <v>36</v>
      </c>
      <c r="E47" s="51">
        <f>SUMIF('出納簿（本口座）（1月1日~12月31日）'!$B$7:$B$29,"①個人配分",'出納簿（本口座）（1月1日~12月31日）'!$E$7:$E$29)</f>
        <v>0</v>
      </c>
    </row>
    <row r="48" spans="1:17">
      <c r="C48" s="47"/>
      <c r="D48" s="52" t="s">
        <v>37</v>
      </c>
      <c r="E48" s="53">
        <f>SUMIF('出納簿（本口座）（1月1日~12月31日）'!$B$7:$B$29,"①個人配分",'出納簿（本口座）（1月1日~12月31日）'!$E$7:$E$29)-C14</f>
        <v>0</v>
      </c>
    </row>
    <row r="49" spans="2:7" ht="15" thickBot="1">
      <c r="C49" s="45" t="s">
        <v>38</v>
      </c>
      <c r="D49" s="42" t="s">
        <v>39</v>
      </c>
      <c r="E49" s="54">
        <f>C32</f>
        <v>0</v>
      </c>
    </row>
    <row r="50" spans="2:7" ht="15" thickBot="1">
      <c r="C50" s="49"/>
      <c r="D50" s="50" t="s">
        <v>40</v>
      </c>
      <c r="E50" s="55">
        <f>SUM(E47,E49)</f>
        <v>0</v>
      </c>
    </row>
    <row r="51" spans="2:7">
      <c r="C51" s="56" t="s">
        <v>41</v>
      </c>
      <c r="D51" s="57" t="s">
        <v>42</v>
      </c>
      <c r="E51" s="58">
        <f>E46-E50-E54</f>
        <v>0</v>
      </c>
      <c r="F51" s="41"/>
      <c r="G51" s="41"/>
    </row>
    <row r="53" spans="2:7">
      <c r="B53" s="59" t="s">
        <v>43</v>
      </c>
      <c r="C53" s="42"/>
      <c r="D53" s="57" t="s">
        <v>44</v>
      </c>
      <c r="E53" s="60">
        <f>SUMIF('出納簿（積立金口座）（1月1日~12月31日）'!$B$7:$B$29,"前年繰越金",'出納簿（積立金口座）（1月1日~12月31日）'!$D$7:$D$29)</f>
        <v>0</v>
      </c>
    </row>
    <row r="54" spans="2:7">
      <c r="C54" s="47" t="s">
        <v>45</v>
      </c>
      <c r="D54" s="57" t="s">
        <v>46</v>
      </c>
      <c r="E54" s="60">
        <f>SUMIF('出納簿（本口座）（1月1日~12月31日）'!$B$7:$B$29,"⑭積立金",'出納簿（本口座）（1月1日~12月31日）'!$E$7:$E$29)</f>
        <v>0</v>
      </c>
    </row>
    <row r="55" spans="2:7" ht="15" thickBot="1">
      <c r="C55" s="47"/>
      <c r="D55" s="61" t="s">
        <v>34</v>
      </c>
      <c r="E55" s="62">
        <f>SUMIF('出納簿（積立金口座）（1月1日~12月31日）'!$B$7:$B$29,"利息",'出納簿（積立金口座）（1月1日~12月31日）'!$D$7:$D$29)+SUMIF('出納簿（積立金口座）（1月1日~12月31日）'!$B$7:$B$29,"その他収入",'出納簿（積立金口座）（1月1日~12月31日）'!$D$7:$D$29)</f>
        <v>0</v>
      </c>
    </row>
    <row r="56" spans="2:7" ht="15" thickBot="1">
      <c r="C56" s="49"/>
      <c r="D56" s="50" t="s">
        <v>47</v>
      </c>
      <c r="E56" s="55">
        <f>SUM(E53:E55)</f>
        <v>0</v>
      </c>
    </row>
    <row r="57" spans="2:7" ht="15" thickBot="1">
      <c r="C57" s="42" t="s">
        <v>48</v>
      </c>
      <c r="D57" s="63" t="s">
        <v>49</v>
      </c>
      <c r="E57" s="64">
        <f>SUMIF('出納簿（積立金口座）（1月1日~12月31日）'!$B$7:$B$29,"積立金取り崩し",'出納簿（積立金口座）（1月1日~12月31日）'!$E$7:$E$29)</f>
        <v>0</v>
      </c>
    </row>
    <row r="58" spans="2:7" ht="15" thickBot="1">
      <c r="C58" s="65"/>
      <c r="D58" s="66" t="s">
        <v>50</v>
      </c>
      <c r="E58" s="55">
        <f>SUM(E57:E57)</f>
        <v>0</v>
      </c>
    </row>
    <row r="59" spans="2:7">
      <c r="C59" s="67" t="s">
        <v>51</v>
      </c>
      <c r="D59" s="63"/>
      <c r="E59" s="68">
        <f>E56-E58</f>
        <v>0</v>
      </c>
    </row>
    <row r="61" spans="2:7">
      <c r="B61" s="59" t="s">
        <v>52</v>
      </c>
      <c r="C61" s="67" t="s">
        <v>53</v>
      </c>
      <c r="D61" s="57"/>
      <c r="E61" s="69">
        <f>E41+E53</f>
        <v>0</v>
      </c>
    </row>
    <row r="62" spans="2:7">
      <c r="C62" s="67" t="s">
        <v>54</v>
      </c>
      <c r="D62" s="57"/>
      <c r="E62" s="69">
        <f>E51+E59</f>
        <v>0</v>
      </c>
    </row>
  </sheetData>
  <mergeCells count="37">
    <mergeCell ref="L37:L38"/>
    <mergeCell ref="M37:M38"/>
    <mergeCell ref="N37:N38"/>
    <mergeCell ref="E34:E35"/>
    <mergeCell ref="D37:D38"/>
    <mergeCell ref="I37:I38"/>
    <mergeCell ref="J37:J38"/>
    <mergeCell ref="K37:K38"/>
    <mergeCell ref="F34:F35"/>
    <mergeCell ref="M2:N2"/>
    <mergeCell ref="A9:F9"/>
    <mergeCell ref="A11:D11"/>
    <mergeCell ref="A12:D12"/>
    <mergeCell ref="D13:F13"/>
    <mergeCell ref="I2:I3"/>
    <mergeCell ref="D29:F29"/>
    <mergeCell ref="D30:F30"/>
    <mergeCell ref="D22:F22"/>
    <mergeCell ref="D23:F23"/>
    <mergeCell ref="D24:F24"/>
    <mergeCell ref="D25:F25"/>
    <mergeCell ref="D14:E14"/>
    <mergeCell ref="D15:E15"/>
    <mergeCell ref="C34:C35"/>
    <mergeCell ref="B34:B35"/>
    <mergeCell ref="D19:F19"/>
    <mergeCell ref="D26:F26"/>
    <mergeCell ref="D34:D35"/>
    <mergeCell ref="A17:D17"/>
    <mergeCell ref="D18:F18"/>
    <mergeCell ref="D31:F31"/>
    <mergeCell ref="B32:B33"/>
    <mergeCell ref="C32:C33"/>
    <mergeCell ref="D20:F20"/>
    <mergeCell ref="D21:F21"/>
    <mergeCell ref="D27:F27"/>
    <mergeCell ref="D28:F28"/>
  </mergeCells>
  <phoneticPr fontId="3"/>
  <dataValidations count="1">
    <dataValidation type="list" allowBlank="1" sqref="D14:D15 F14:G15">
      <formula1>"面積按分,面積・単価按分,均等割,"</formula1>
    </dataValidation>
  </dataValidations>
  <pageMargins left="0.78740157480314965" right="0.39370078740157483" top="0.78740157480314965" bottom="0.39370078740157483" header="0.39370078740157483" footer="0.11811023622047245"/>
  <pageSetup paperSize="9" scale="98" orientation="portrait" r:id="rId1"/>
  <colBreaks count="1" manualBreakCount="1">
    <brk id="7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IX37"/>
  <sheetViews>
    <sheetView view="pageBreakPreview" zoomScaleNormal="80" zoomScaleSheetLayoutView="100" workbookViewId="0">
      <selection activeCell="J19" sqref="J19"/>
    </sheetView>
  </sheetViews>
  <sheetFormatPr defaultColWidth="7.5" defaultRowHeight="13.5"/>
  <cols>
    <col min="1" max="1" width="9.125" style="70" customWidth="1"/>
    <col min="2" max="2" width="16.875" style="70" customWidth="1"/>
    <col min="3" max="3" width="41.125" style="70" customWidth="1"/>
    <col min="4" max="4" width="11.5" style="70" customWidth="1"/>
    <col min="5" max="6" width="11.5" style="117" customWidth="1"/>
    <col min="7" max="7" width="6.125" style="70" customWidth="1"/>
    <col min="8" max="8" width="20.375" style="70" customWidth="1"/>
    <col min="9" max="9" width="10.375" style="70" customWidth="1"/>
    <col min="10" max="10" width="10.25" style="70" customWidth="1"/>
    <col min="11" max="11" width="31.5" style="71" customWidth="1"/>
    <col min="12" max="12" width="13.125" style="70" customWidth="1"/>
    <col min="13" max="13" width="7.5" style="70" customWidth="1"/>
    <col min="14" max="14" width="20.125" style="70" customWidth="1"/>
    <col min="15" max="15" width="12.625" style="70" customWidth="1"/>
    <col min="16" max="17" width="7.5" style="70" customWidth="1"/>
    <col min="18" max="18" width="22.5" style="70" customWidth="1"/>
    <col min="19" max="19" width="14.25" style="70" customWidth="1"/>
    <col min="20" max="20" width="7.5" style="70" customWidth="1"/>
    <col min="21" max="21" width="9.75" style="70" customWidth="1"/>
    <col min="22" max="22" width="13.875" style="70" customWidth="1"/>
    <col min="23" max="23" width="10.625" style="70" customWidth="1"/>
    <col min="24" max="258" width="7.5" style="70" customWidth="1"/>
    <col min="259" max="16384" width="7.5" style="118"/>
  </cols>
  <sheetData>
    <row r="1" spans="1:34" s="70" customFormat="1" ht="20.25" customHeight="1">
      <c r="A1" s="197" t="s">
        <v>118</v>
      </c>
      <c r="B1" s="197"/>
      <c r="C1" s="197"/>
      <c r="D1" s="197"/>
      <c r="E1" s="197"/>
      <c r="F1" s="197"/>
      <c r="G1" s="197"/>
      <c r="H1" s="197"/>
      <c r="K1" s="71"/>
      <c r="U1" s="72"/>
      <c r="V1" s="73"/>
      <c r="W1" s="73"/>
    </row>
    <row r="2" spans="1:34" s="70" customFormat="1" ht="3" customHeight="1">
      <c r="A2" s="74"/>
      <c r="B2" s="74"/>
      <c r="C2" s="74"/>
      <c r="D2" s="74"/>
      <c r="E2" s="74"/>
      <c r="F2" s="74"/>
      <c r="G2" s="75"/>
      <c r="H2" s="75"/>
      <c r="K2" s="71"/>
      <c r="U2" s="72"/>
    </row>
    <row r="3" spans="1:34" s="70" customFormat="1" ht="17.25" customHeight="1">
      <c r="A3" s="74"/>
      <c r="B3" s="74" t="s">
        <v>55</v>
      </c>
      <c r="C3" s="74" t="s">
        <v>74</v>
      </c>
      <c r="D3" s="74"/>
      <c r="E3" s="76" t="s">
        <v>56</v>
      </c>
      <c r="F3" s="198"/>
      <c r="G3" s="198"/>
      <c r="H3" s="198"/>
      <c r="J3" s="77"/>
      <c r="K3" s="78"/>
      <c r="L3" s="77"/>
      <c r="M3" s="77"/>
      <c r="N3" s="77"/>
      <c r="O3" s="77"/>
      <c r="P3" s="77"/>
      <c r="Q3" s="77"/>
      <c r="R3" s="77"/>
      <c r="S3" s="77"/>
      <c r="T3" s="77"/>
      <c r="U3" s="79"/>
      <c r="V3" s="80"/>
      <c r="W3" s="80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</row>
    <row r="4" spans="1:34" s="70" customFormat="1" ht="3" customHeight="1">
      <c r="A4" s="74"/>
      <c r="B4" s="74"/>
      <c r="C4" s="74"/>
      <c r="D4" s="74"/>
      <c r="E4" s="81"/>
      <c r="F4" s="81"/>
      <c r="G4" s="81"/>
      <c r="H4" s="81"/>
      <c r="J4" s="77"/>
      <c r="K4" s="78"/>
      <c r="L4" s="77"/>
      <c r="M4" s="77"/>
      <c r="N4" s="77"/>
      <c r="O4" s="77"/>
      <c r="P4" s="77"/>
      <c r="Q4" s="77"/>
      <c r="R4" s="77"/>
      <c r="S4" s="77"/>
      <c r="T4" s="77"/>
      <c r="U4" s="79"/>
      <c r="V4" s="80"/>
      <c r="W4" s="80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</row>
    <row r="5" spans="1:34" s="70" customFormat="1" ht="14.25" customHeight="1">
      <c r="A5" s="82"/>
      <c r="B5" s="82"/>
      <c r="C5" s="82"/>
      <c r="D5" s="82"/>
      <c r="E5" s="83"/>
      <c r="F5" s="83"/>
      <c r="G5" s="75"/>
      <c r="H5" s="84" t="s">
        <v>58</v>
      </c>
      <c r="J5" s="77"/>
      <c r="K5" s="78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</row>
    <row r="6" spans="1:34" s="70" customFormat="1" ht="28.5" customHeight="1">
      <c r="A6" s="85" t="s">
        <v>59</v>
      </c>
      <c r="B6" s="86" t="s">
        <v>60</v>
      </c>
      <c r="C6" s="87" t="s">
        <v>61</v>
      </c>
      <c r="D6" s="88" t="s">
        <v>7</v>
      </c>
      <c r="E6" s="87" t="s">
        <v>8</v>
      </c>
      <c r="F6" s="87" t="s">
        <v>62</v>
      </c>
      <c r="G6" s="89" t="s">
        <v>63</v>
      </c>
      <c r="H6" s="90" t="s">
        <v>64</v>
      </c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</row>
    <row r="7" spans="1:34" s="70" customFormat="1" ht="17.25" customHeight="1">
      <c r="A7" s="91"/>
      <c r="B7" s="92"/>
      <c r="C7" s="93"/>
      <c r="D7" s="94"/>
      <c r="E7" s="95"/>
      <c r="F7" s="96">
        <f>D7</f>
        <v>0</v>
      </c>
      <c r="G7" s="97"/>
      <c r="H7" s="98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80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1:34" s="70" customFormat="1" ht="17.25" customHeight="1">
      <c r="A8" s="91"/>
      <c r="B8" s="99"/>
      <c r="C8" s="100"/>
      <c r="D8" s="94"/>
      <c r="E8" s="95"/>
      <c r="F8" s="96" t="str">
        <f>IF(AND(D8="",E8=""),"",F7+D8-E8)</f>
        <v/>
      </c>
      <c r="G8" s="97"/>
      <c r="H8" s="98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80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</row>
    <row r="9" spans="1:34" s="70" customFormat="1" ht="17.25" customHeight="1">
      <c r="A9" s="91"/>
      <c r="B9" s="99"/>
      <c r="C9" s="100"/>
      <c r="D9" s="94"/>
      <c r="E9" s="95"/>
      <c r="F9" s="96" t="str">
        <f t="shared" ref="F9:F28" si="0">IF(AND(D9="",E9=""),"",F8+D9-E9)</f>
        <v/>
      </c>
      <c r="G9" s="97"/>
      <c r="H9" s="98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0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</row>
    <row r="10" spans="1:34" s="70" customFormat="1" ht="17.25" customHeight="1">
      <c r="A10" s="91"/>
      <c r="B10" s="99"/>
      <c r="C10" s="100"/>
      <c r="D10" s="94"/>
      <c r="E10" s="95"/>
      <c r="F10" s="96" t="str">
        <f t="shared" si="0"/>
        <v/>
      </c>
      <c r="G10" s="97"/>
      <c r="H10" s="98"/>
      <c r="I10" s="101"/>
      <c r="J10" s="77"/>
      <c r="K10" s="79"/>
      <c r="L10" s="77"/>
      <c r="M10" s="77"/>
      <c r="N10" s="77"/>
      <c r="O10" s="79"/>
      <c r="P10" s="77"/>
      <c r="Q10" s="77"/>
      <c r="R10" s="77"/>
      <c r="S10" s="77"/>
      <c r="T10" s="77"/>
      <c r="U10" s="80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1:34" s="70" customFormat="1" ht="17.25" customHeight="1">
      <c r="A11" s="91"/>
      <c r="B11" s="99"/>
      <c r="C11" s="100"/>
      <c r="D11" s="94"/>
      <c r="E11" s="95"/>
      <c r="F11" s="96" t="str">
        <f t="shared" si="0"/>
        <v/>
      </c>
      <c r="G11" s="97"/>
      <c r="H11" s="98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80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</row>
    <row r="12" spans="1:34" s="70" customFormat="1" ht="17.25" customHeight="1">
      <c r="A12" s="91"/>
      <c r="B12" s="99"/>
      <c r="C12" s="100"/>
      <c r="D12" s="94"/>
      <c r="E12" s="95"/>
      <c r="F12" s="96" t="str">
        <f t="shared" si="0"/>
        <v/>
      </c>
      <c r="G12" s="97"/>
      <c r="H12" s="98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80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</row>
    <row r="13" spans="1:34" s="70" customFormat="1" ht="17.25" customHeight="1">
      <c r="A13" s="91"/>
      <c r="B13" s="99"/>
      <c r="C13" s="100"/>
      <c r="D13" s="102"/>
      <c r="E13" s="95"/>
      <c r="F13" s="96" t="str">
        <f t="shared" si="0"/>
        <v/>
      </c>
      <c r="G13" s="97"/>
      <c r="H13" s="98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80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</row>
    <row r="14" spans="1:34" s="70" customFormat="1" ht="17.25" customHeight="1">
      <c r="A14" s="91"/>
      <c r="B14" s="99"/>
      <c r="C14" s="100"/>
      <c r="D14" s="102"/>
      <c r="E14" s="95"/>
      <c r="F14" s="96" t="str">
        <f t="shared" si="0"/>
        <v/>
      </c>
      <c r="G14" s="97"/>
      <c r="H14" s="98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80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</row>
    <row r="15" spans="1:34" s="70" customFormat="1" ht="17.25" customHeight="1">
      <c r="A15" s="91"/>
      <c r="B15" s="99"/>
      <c r="C15" s="100"/>
      <c r="D15" s="102"/>
      <c r="E15" s="95"/>
      <c r="F15" s="96" t="str">
        <f t="shared" si="0"/>
        <v/>
      </c>
      <c r="G15" s="97"/>
      <c r="H15" s="98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80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34" s="70" customFormat="1" ht="17.25" customHeight="1">
      <c r="A16" s="91"/>
      <c r="B16" s="99"/>
      <c r="C16" s="100"/>
      <c r="D16" s="102"/>
      <c r="E16" s="95"/>
      <c r="F16" s="96" t="str">
        <f t="shared" si="0"/>
        <v/>
      </c>
      <c r="G16" s="97"/>
      <c r="H16" s="98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80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</row>
    <row r="17" spans="1:34" s="70" customFormat="1" ht="17.25" customHeight="1">
      <c r="A17" s="91"/>
      <c r="B17" s="99"/>
      <c r="C17" s="100"/>
      <c r="D17" s="102"/>
      <c r="E17" s="95"/>
      <c r="F17" s="96" t="str">
        <f t="shared" si="0"/>
        <v/>
      </c>
      <c r="G17" s="97"/>
      <c r="H17" s="98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80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</row>
    <row r="18" spans="1:34" s="70" customFormat="1" ht="17.25" customHeight="1">
      <c r="A18" s="91"/>
      <c r="B18" s="99"/>
      <c r="C18" s="100"/>
      <c r="D18" s="102"/>
      <c r="E18" s="95"/>
      <c r="F18" s="96" t="str">
        <f>IF(AND(D18="",E18=""),"",F17+D18-E18)</f>
        <v/>
      </c>
      <c r="G18" s="97"/>
      <c r="H18" s="98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80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</row>
    <row r="19" spans="1:34" s="70" customFormat="1" ht="17.25" customHeight="1">
      <c r="A19" s="91"/>
      <c r="B19" s="99"/>
      <c r="C19" s="100"/>
      <c r="D19" s="102"/>
      <c r="E19" s="95"/>
      <c r="F19" s="96" t="str">
        <f t="shared" si="0"/>
        <v/>
      </c>
      <c r="G19" s="97"/>
      <c r="H19" s="98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80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</row>
    <row r="20" spans="1:34" s="70" customFormat="1" ht="17.25" customHeight="1">
      <c r="A20" s="91"/>
      <c r="B20" s="99"/>
      <c r="C20" s="100"/>
      <c r="D20" s="102"/>
      <c r="E20" s="95"/>
      <c r="F20" s="96" t="str">
        <f t="shared" si="0"/>
        <v/>
      </c>
      <c r="G20" s="97"/>
      <c r="H20" s="98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80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</row>
    <row r="21" spans="1:34" s="70" customFormat="1" ht="17.25" customHeight="1">
      <c r="A21" s="91"/>
      <c r="B21" s="99"/>
      <c r="C21" s="100"/>
      <c r="D21" s="102"/>
      <c r="E21" s="95"/>
      <c r="F21" s="96" t="str">
        <f t="shared" si="0"/>
        <v/>
      </c>
      <c r="G21" s="97"/>
      <c r="H21" s="98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80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</row>
    <row r="22" spans="1:34" s="70" customFormat="1" ht="17.25" customHeight="1">
      <c r="A22" s="91"/>
      <c r="B22" s="99"/>
      <c r="C22" s="100"/>
      <c r="D22" s="102"/>
      <c r="E22" s="95"/>
      <c r="F22" s="96" t="str">
        <f>IF(AND(D22="",E22=""),"",F21+D22-E22)</f>
        <v/>
      </c>
      <c r="G22" s="97"/>
      <c r="H22" s="98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80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</row>
    <row r="23" spans="1:34" s="70" customFormat="1" ht="17.25" customHeight="1">
      <c r="A23" s="91"/>
      <c r="B23" s="99"/>
      <c r="C23" s="100"/>
      <c r="D23" s="102"/>
      <c r="E23" s="95"/>
      <c r="F23" s="96" t="str">
        <f t="shared" si="0"/>
        <v/>
      </c>
      <c r="G23" s="97"/>
      <c r="H23" s="98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80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</row>
    <row r="24" spans="1:34" s="70" customFormat="1" ht="17.25" customHeight="1">
      <c r="A24" s="91"/>
      <c r="B24" s="99"/>
      <c r="C24" s="100"/>
      <c r="D24" s="102"/>
      <c r="E24" s="95"/>
      <c r="F24" s="96" t="str">
        <f t="shared" si="0"/>
        <v/>
      </c>
      <c r="G24" s="97"/>
      <c r="H24" s="98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80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</row>
    <row r="25" spans="1:34" s="70" customFormat="1" ht="17.25" customHeight="1">
      <c r="A25" s="91"/>
      <c r="B25" s="99"/>
      <c r="C25" s="100"/>
      <c r="D25" s="102"/>
      <c r="E25" s="103"/>
      <c r="F25" s="96" t="str">
        <f t="shared" si="0"/>
        <v/>
      </c>
      <c r="G25" s="97"/>
      <c r="H25" s="98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80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</row>
    <row r="26" spans="1:34" s="70" customFormat="1" ht="17.25" customHeight="1">
      <c r="A26" s="91"/>
      <c r="B26" s="99"/>
      <c r="C26" s="100"/>
      <c r="D26" s="102"/>
      <c r="E26" s="103"/>
      <c r="F26" s="96" t="str">
        <f t="shared" si="0"/>
        <v/>
      </c>
      <c r="G26" s="97"/>
      <c r="H26" s="98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80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</row>
    <row r="27" spans="1:34" s="70" customFormat="1" ht="17.25" customHeight="1">
      <c r="A27" s="91"/>
      <c r="B27" s="99"/>
      <c r="C27" s="100"/>
      <c r="D27" s="102"/>
      <c r="E27" s="103"/>
      <c r="F27" s="96" t="str">
        <f t="shared" si="0"/>
        <v/>
      </c>
      <c r="G27" s="97"/>
      <c r="H27" s="98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80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</row>
    <row r="28" spans="1:34" s="70" customFormat="1" ht="17.25" customHeight="1">
      <c r="A28" s="91"/>
      <c r="B28" s="99"/>
      <c r="C28" s="100"/>
      <c r="D28" s="102"/>
      <c r="E28" s="103"/>
      <c r="F28" s="96" t="str">
        <f t="shared" si="0"/>
        <v/>
      </c>
      <c r="G28" s="97"/>
      <c r="H28" s="98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80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</row>
    <row r="29" spans="1:34" s="70" customFormat="1" ht="17.25" customHeight="1">
      <c r="A29" s="91"/>
      <c r="B29" s="99"/>
      <c r="C29" s="100"/>
      <c r="D29" s="102"/>
      <c r="E29" s="103"/>
      <c r="F29" s="96" t="str">
        <f>IF(AND(D29="",E29=""),"",F28+D29-E29)</f>
        <v/>
      </c>
      <c r="G29" s="97"/>
      <c r="H29" s="98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80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</row>
    <row r="30" spans="1:34" s="70" customFormat="1" ht="17.25" customHeight="1">
      <c r="A30" s="104"/>
      <c r="B30" s="105"/>
      <c r="C30" s="106" t="s">
        <v>72</v>
      </c>
      <c r="D30" s="107"/>
      <c r="E30" s="108"/>
      <c r="F30" s="108"/>
      <c r="G30" s="109"/>
      <c r="H30" s="110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80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</row>
    <row r="31" spans="1:34" s="70" customFormat="1" ht="18" customHeight="1">
      <c r="A31" s="111"/>
      <c r="B31" s="112"/>
      <c r="C31" s="113" t="s">
        <v>73</v>
      </c>
      <c r="D31" s="114">
        <f>SUM(D7:D30)</f>
        <v>0</v>
      </c>
      <c r="E31" s="115">
        <f>SUM(E7:E30)</f>
        <v>0</v>
      </c>
      <c r="F31" s="116">
        <f>IFERROR(D31-E31,"")</f>
        <v>0</v>
      </c>
      <c r="G31" s="116"/>
      <c r="H31" s="116"/>
      <c r="J31" s="77"/>
      <c r="K31" s="78"/>
      <c r="L31" s="77"/>
      <c r="M31" s="77"/>
      <c r="N31" s="77"/>
      <c r="O31" s="77"/>
      <c r="P31" s="77"/>
      <c r="Q31" s="77"/>
      <c r="R31" s="77"/>
      <c r="S31" s="77"/>
      <c r="T31" s="77"/>
      <c r="U31" s="80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</row>
    <row r="32" spans="1:34" s="70" customFormat="1" ht="18" customHeight="1">
      <c r="E32" s="117"/>
      <c r="F32" s="117"/>
      <c r="J32" s="77"/>
      <c r="K32" s="78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</row>
    <row r="33" spans="5:34" s="70" customFormat="1" ht="18" customHeight="1">
      <c r="E33" s="117"/>
      <c r="F33" s="117"/>
      <c r="J33" s="77"/>
      <c r="K33" s="78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</row>
    <row r="34" spans="5:34" s="70" customFormat="1" ht="18" customHeight="1">
      <c r="E34" s="117"/>
      <c r="F34" s="117"/>
      <c r="K34" s="71"/>
    </row>
    <row r="35" spans="5:34" s="70" customFormat="1">
      <c r="E35" s="117"/>
      <c r="F35" s="117"/>
      <c r="K35" s="71"/>
    </row>
    <row r="36" spans="5:34" s="70" customFormat="1">
      <c r="E36" s="117"/>
      <c r="F36" s="117"/>
      <c r="K36" s="71"/>
    </row>
    <row r="37" spans="5:34" s="70" customFormat="1">
      <c r="E37" s="117"/>
      <c r="F37" s="117"/>
      <c r="K37" s="71"/>
    </row>
  </sheetData>
  <mergeCells count="2">
    <mergeCell ref="A1:H1"/>
    <mergeCell ref="F3:H3"/>
  </mergeCells>
  <phoneticPr fontId="3"/>
  <pageMargins left="0.39370078740157483" right="0.39370078740157483" top="0.78740157480314965" bottom="0.39370078740157483" header="0.39370078740157483" footer="7.874015748031496E-2"/>
  <pageSetup paperSize="9" fitToHeight="0" orientation="landscape" r:id="rId1"/>
  <headerFooter>
    <oddFooter xml:space="preserve">&amp;C&amp;P 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'Y:\06-03_農林水産係\03 日本型直接支払\２．中山間地域等直接支払交付金\R05\03 市⇔集落\05 説明会\マニュアル作成検討\[中山間様式みなおし.xlsx]Sheet4'!#REF!</xm:f>
          </x14:formula1>
          <xm:sqref>B31</xm:sqref>
        </x14:dataValidation>
        <x14:dataValidation type="list" allowBlank="1" showInputMessage="1" showErrorMessage="1">
          <x14:formula1>
            <xm:f>'Y:\06-03_農林水産係\03 日本型直接支払\２．中山間地域等直接支払交付金\R05\03 市⇔集落\05 説明会\マニュアル作成検討\[（参考様式）金銭出納簿.xlsx]プルダウンリスト（触らない）'!#REF!</xm:f>
          </x14:formula1>
          <xm:sqref>B30</xm:sqref>
        </x14:dataValidation>
        <x14:dataValidation type="list" allowBlank="1" showInputMessage="1" showErrorMessage="1">
          <x14:formula1>
            <xm:f>'プルダウンリスト（触らない）'!$C$2:$C$23</xm:f>
          </x14:formula1>
          <xm:sqref>B7:B29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IX37"/>
  <sheetViews>
    <sheetView view="pageBreakPreview" zoomScale="85" zoomScaleNormal="80" zoomScaleSheetLayoutView="85" workbookViewId="0">
      <selection activeCell="K37" sqref="K37"/>
    </sheetView>
  </sheetViews>
  <sheetFormatPr defaultColWidth="7.5" defaultRowHeight="13.5"/>
  <cols>
    <col min="1" max="1" width="9.125" style="70" customWidth="1"/>
    <col min="2" max="2" width="13.25" style="70" customWidth="1"/>
    <col min="3" max="3" width="41.125" style="70" customWidth="1"/>
    <col min="4" max="4" width="11.5" style="70" customWidth="1"/>
    <col min="5" max="6" width="11.5" style="117" customWidth="1"/>
    <col min="7" max="7" width="6.125" style="70" customWidth="1"/>
    <col min="8" max="8" width="20.375" style="70" customWidth="1"/>
    <col min="9" max="9" width="10.375" style="70" customWidth="1"/>
    <col min="10" max="10" width="10.25" style="70" customWidth="1"/>
    <col min="11" max="11" width="31.5" style="71" customWidth="1"/>
    <col min="12" max="12" width="13.125" style="70" customWidth="1"/>
    <col min="13" max="13" width="7.5" style="70" customWidth="1"/>
    <col min="14" max="14" width="20.125" style="70" customWidth="1"/>
    <col min="15" max="15" width="12.625" style="70" customWidth="1"/>
    <col min="16" max="17" width="7.5" style="70" customWidth="1"/>
    <col min="18" max="18" width="22.5" style="70" customWidth="1"/>
    <col min="19" max="19" width="14.25" style="70" customWidth="1"/>
    <col min="20" max="20" width="7.5" style="70" customWidth="1"/>
    <col min="21" max="21" width="9.75" style="70" customWidth="1"/>
    <col min="22" max="22" width="13.875" style="70" customWidth="1"/>
    <col min="23" max="23" width="10.625" style="70" customWidth="1"/>
    <col min="24" max="258" width="7.5" style="70" customWidth="1"/>
    <col min="259" max="16384" width="7.5" style="118"/>
  </cols>
  <sheetData>
    <row r="1" spans="1:34" s="70" customFormat="1" ht="20.25" customHeight="1">
      <c r="A1" s="197" t="s">
        <v>100</v>
      </c>
      <c r="B1" s="197"/>
      <c r="C1" s="197"/>
      <c r="D1" s="197"/>
      <c r="E1" s="197"/>
      <c r="F1" s="197"/>
      <c r="G1" s="197"/>
      <c r="H1" s="197"/>
      <c r="K1" s="71"/>
      <c r="U1" s="72"/>
      <c r="V1" s="73"/>
      <c r="W1" s="73"/>
    </row>
    <row r="2" spans="1:34" s="70" customFormat="1" ht="3" customHeight="1">
      <c r="A2" s="74"/>
      <c r="B2" s="74"/>
      <c r="C2" s="74"/>
      <c r="D2" s="74"/>
      <c r="E2" s="74"/>
      <c r="F2" s="74"/>
      <c r="G2" s="75"/>
      <c r="H2" s="75"/>
      <c r="K2" s="71"/>
      <c r="U2" s="72"/>
    </row>
    <row r="3" spans="1:34" s="70" customFormat="1" ht="17.25" customHeight="1">
      <c r="A3" s="74"/>
      <c r="B3" s="74"/>
      <c r="C3" s="74" t="s">
        <v>74</v>
      </c>
      <c r="D3" s="74"/>
      <c r="E3" s="76" t="s">
        <v>56</v>
      </c>
      <c r="F3" s="198" t="s">
        <v>57</v>
      </c>
      <c r="G3" s="198"/>
      <c r="H3" s="198"/>
      <c r="J3" s="77"/>
      <c r="K3" s="78"/>
      <c r="L3" s="77"/>
      <c r="M3" s="77"/>
      <c r="N3" s="77"/>
      <c r="O3" s="77"/>
      <c r="P3" s="77"/>
      <c r="Q3" s="77"/>
      <c r="R3" s="77"/>
      <c r="S3" s="77"/>
      <c r="T3" s="77"/>
      <c r="U3" s="79"/>
      <c r="V3" s="80"/>
      <c r="W3" s="80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</row>
    <row r="4" spans="1:34" s="70" customFormat="1" ht="3" customHeight="1">
      <c r="A4" s="74"/>
      <c r="B4" s="74"/>
      <c r="C4" s="74"/>
      <c r="D4" s="74"/>
      <c r="E4" s="81"/>
      <c r="F4" s="81"/>
      <c r="G4" s="81"/>
      <c r="H4" s="81"/>
      <c r="J4" s="77"/>
      <c r="K4" s="78"/>
      <c r="L4" s="77"/>
      <c r="M4" s="77"/>
      <c r="N4" s="77"/>
      <c r="O4" s="77"/>
      <c r="P4" s="77"/>
      <c r="Q4" s="77"/>
      <c r="R4" s="77"/>
      <c r="S4" s="77"/>
      <c r="T4" s="77"/>
      <c r="U4" s="79"/>
      <c r="V4" s="80"/>
      <c r="W4" s="80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</row>
    <row r="5" spans="1:34" s="70" customFormat="1" ht="14.25" customHeight="1">
      <c r="A5" s="82"/>
      <c r="B5" s="82"/>
      <c r="C5" s="82"/>
      <c r="D5" s="82"/>
      <c r="E5" s="83"/>
      <c r="F5" s="83"/>
      <c r="G5" s="75"/>
      <c r="H5" s="84" t="s">
        <v>58</v>
      </c>
      <c r="J5" s="77"/>
      <c r="K5" s="78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</row>
    <row r="6" spans="1:34" s="70" customFormat="1" ht="28.5" customHeight="1">
      <c r="A6" s="85" t="s">
        <v>59</v>
      </c>
      <c r="B6" s="86" t="s">
        <v>108</v>
      </c>
      <c r="C6" s="87" t="s">
        <v>61</v>
      </c>
      <c r="D6" s="88" t="s">
        <v>7</v>
      </c>
      <c r="E6" s="87" t="s">
        <v>8</v>
      </c>
      <c r="F6" s="87" t="s">
        <v>62</v>
      </c>
      <c r="G6" s="89" t="s">
        <v>63</v>
      </c>
      <c r="H6" s="90" t="s">
        <v>64</v>
      </c>
      <c r="J6" s="77"/>
      <c r="K6" s="77" t="s">
        <v>99</v>
      </c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</row>
    <row r="7" spans="1:34" s="70" customFormat="1" ht="17.25" customHeight="1">
      <c r="A7" s="91"/>
      <c r="B7" s="127"/>
      <c r="C7" s="93"/>
      <c r="D7" s="94"/>
      <c r="E7" s="95"/>
      <c r="F7" s="96">
        <f>D7</f>
        <v>0</v>
      </c>
      <c r="G7" s="97"/>
      <c r="H7" s="98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80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1:34" s="70" customFormat="1" ht="17.25" customHeight="1">
      <c r="A8" s="91"/>
      <c r="B8" s="128"/>
      <c r="C8" s="100"/>
      <c r="D8" s="94"/>
      <c r="E8" s="95"/>
      <c r="F8" s="96" t="str">
        <f>IF(AND(D8="",E8=""),"",F7+D8-E8)</f>
        <v/>
      </c>
      <c r="G8" s="97"/>
      <c r="H8" s="98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80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</row>
    <row r="9" spans="1:34" s="70" customFormat="1" ht="17.25" customHeight="1">
      <c r="A9" s="91"/>
      <c r="B9" s="128"/>
      <c r="C9" s="100"/>
      <c r="D9" s="94"/>
      <c r="E9" s="95"/>
      <c r="F9" s="96" t="str">
        <f t="shared" ref="F9:F29" si="0">IF(AND(D9="",E9=""),"",F8+D9-E9)</f>
        <v/>
      </c>
      <c r="G9" s="97"/>
      <c r="H9" s="98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0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</row>
    <row r="10" spans="1:34" s="70" customFormat="1" ht="17.25" customHeight="1">
      <c r="A10" s="91"/>
      <c r="B10" s="128"/>
      <c r="C10" s="100"/>
      <c r="D10" s="94"/>
      <c r="E10" s="95"/>
      <c r="F10" s="96" t="str">
        <f t="shared" si="0"/>
        <v/>
      </c>
      <c r="G10" s="97"/>
      <c r="H10" s="98"/>
      <c r="I10" s="101"/>
      <c r="J10" s="77"/>
      <c r="K10" s="79"/>
      <c r="L10" s="77"/>
      <c r="M10" s="77"/>
      <c r="N10" s="77"/>
      <c r="O10" s="79"/>
      <c r="P10" s="77"/>
      <c r="Q10" s="77"/>
      <c r="R10" s="77"/>
      <c r="S10" s="77"/>
      <c r="T10" s="77"/>
      <c r="U10" s="80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1:34" s="70" customFormat="1" ht="17.25" customHeight="1">
      <c r="A11" s="91"/>
      <c r="B11" s="128"/>
      <c r="C11" s="100"/>
      <c r="D11" s="94"/>
      <c r="E11" s="95"/>
      <c r="F11" s="96" t="str">
        <f t="shared" si="0"/>
        <v/>
      </c>
      <c r="G11" s="97"/>
      <c r="H11" s="98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80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</row>
    <row r="12" spans="1:34" s="70" customFormat="1" ht="17.25" customHeight="1">
      <c r="A12" s="91"/>
      <c r="B12" s="128"/>
      <c r="C12" s="100"/>
      <c r="D12" s="94"/>
      <c r="E12" s="95"/>
      <c r="F12" s="96" t="str">
        <f t="shared" si="0"/>
        <v/>
      </c>
      <c r="G12" s="97"/>
      <c r="H12" s="98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80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</row>
    <row r="13" spans="1:34" s="70" customFormat="1" ht="17.25" customHeight="1">
      <c r="A13" s="91"/>
      <c r="B13" s="128"/>
      <c r="C13" s="100"/>
      <c r="D13" s="102"/>
      <c r="E13" s="95"/>
      <c r="F13" s="96" t="str">
        <f t="shared" si="0"/>
        <v/>
      </c>
      <c r="G13" s="97"/>
      <c r="H13" s="98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80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</row>
    <row r="14" spans="1:34" s="70" customFormat="1" ht="17.25" customHeight="1">
      <c r="A14" s="91"/>
      <c r="B14" s="128"/>
      <c r="C14" s="100"/>
      <c r="D14" s="102"/>
      <c r="E14" s="95"/>
      <c r="F14" s="96" t="str">
        <f t="shared" si="0"/>
        <v/>
      </c>
      <c r="G14" s="97"/>
      <c r="H14" s="98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80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</row>
    <row r="15" spans="1:34" s="70" customFormat="1" ht="17.25" customHeight="1">
      <c r="A15" s="91"/>
      <c r="B15" s="128"/>
      <c r="C15" s="100"/>
      <c r="D15" s="102"/>
      <c r="E15" s="95"/>
      <c r="F15" s="96" t="str">
        <f t="shared" si="0"/>
        <v/>
      </c>
      <c r="G15" s="97"/>
      <c r="H15" s="98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80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34" s="70" customFormat="1" ht="17.25" customHeight="1">
      <c r="A16" s="91"/>
      <c r="B16" s="128"/>
      <c r="C16" s="100"/>
      <c r="D16" s="102"/>
      <c r="E16" s="95"/>
      <c r="F16" s="96" t="str">
        <f t="shared" si="0"/>
        <v/>
      </c>
      <c r="G16" s="97"/>
      <c r="H16" s="98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80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</row>
    <row r="17" spans="1:34" s="70" customFormat="1" ht="17.25" customHeight="1">
      <c r="A17" s="91"/>
      <c r="B17" s="128"/>
      <c r="C17" s="100"/>
      <c r="D17" s="102"/>
      <c r="E17" s="95"/>
      <c r="F17" s="96" t="str">
        <f t="shared" si="0"/>
        <v/>
      </c>
      <c r="G17" s="97"/>
      <c r="H17" s="98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80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</row>
    <row r="18" spans="1:34" s="70" customFormat="1" ht="17.25" customHeight="1">
      <c r="A18" s="91"/>
      <c r="B18" s="128"/>
      <c r="C18" s="100"/>
      <c r="D18" s="102"/>
      <c r="E18" s="95"/>
      <c r="F18" s="96" t="str">
        <f>IF(AND(D18="",E18=""),"",F17+D18-E18)</f>
        <v/>
      </c>
      <c r="G18" s="97"/>
      <c r="H18" s="98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80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</row>
    <row r="19" spans="1:34" s="70" customFormat="1" ht="17.25" customHeight="1">
      <c r="A19" s="91"/>
      <c r="B19" s="128"/>
      <c r="C19" s="100"/>
      <c r="D19" s="102"/>
      <c r="E19" s="95"/>
      <c r="F19" s="96" t="str">
        <f t="shared" si="0"/>
        <v/>
      </c>
      <c r="G19" s="97"/>
      <c r="H19" s="98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80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</row>
    <row r="20" spans="1:34" s="70" customFormat="1" ht="17.25" customHeight="1">
      <c r="A20" s="91"/>
      <c r="B20" s="128"/>
      <c r="C20" s="100"/>
      <c r="D20" s="102"/>
      <c r="E20" s="95"/>
      <c r="F20" s="96" t="str">
        <f t="shared" si="0"/>
        <v/>
      </c>
      <c r="G20" s="97"/>
      <c r="H20" s="98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80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</row>
    <row r="21" spans="1:34" s="70" customFormat="1" ht="17.25" customHeight="1">
      <c r="A21" s="91"/>
      <c r="B21" s="128"/>
      <c r="C21" s="100"/>
      <c r="D21" s="102"/>
      <c r="E21" s="95"/>
      <c r="F21" s="96" t="str">
        <f t="shared" si="0"/>
        <v/>
      </c>
      <c r="G21" s="97"/>
      <c r="H21" s="98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80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</row>
    <row r="22" spans="1:34" s="70" customFormat="1" ht="17.25" customHeight="1">
      <c r="A22" s="91"/>
      <c r="B22" s="128"/>
      <c r="C22" s="100"/>
      <c r="D22" s="102"/>
      <c r="E22" s="95"/>
      <c r="F22" s="96" t="str">
        <f t="shared" si="0"/>
        <v/>
      </c>
      <c r="G22" s="97"/>
      <c r="H22" s="98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80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</row>
    <row r="23" spans="1:34" s="70" customFormat="1" ht="17.25" customHeight="1">
      <c r="A23" s="91"/>
      <c r="B23" s="128"/>
      <c r="C23" s="100"/>
      <c r="D23" s="102"/>
      <c r="E23" s="95"/>
      <c r="F23" s="96" t="str">
        <f t="shared" si="0"/>
        <v/>
      </c>
      <c r="G23" s="97"/>
      <c r="H23" s="98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80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</row>
    <row r="24" spans="1:34" s="70" customFormat="1" ht="17.25" customHeight="1">
      <c r="A24" s="91"/>
      <c r="B24" s="128"/>
      <c r="C24" s="100"/>
      <c r="D24" s="102"/>
      <c r="E24" s="95"/>
      <c r="F24" s="96" t="str">
        <f t="shared" si="0"/>
        <v/>
      </c>
      <c r="G24" s="97"/>
      <c r="H24" s="98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80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</row>
    <row r="25" spans="1:34" s="70" customFormat="1" ht="17.25" customHeight="1">
      <c r="A25" s="91"/>
      <c r="B25" s="128"/>
      <c r="C25" s="100"/>
      <c r="D25" s="102"/>
      <c r="E25" s="103"/>
      <c r="F25" s="96" t="str">
        <f t="shared" si="0"/>
        <v/>
      </c>
      <c r="G25" s="97"/>
      <c r="H25" s="98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80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</row>
    <row r="26" spans="1:34" s="70" customFormat="1" ht="17.25" customHeight="1">
      <c r="A26" s="91"/>
      <c r="B26" s="128"/>
      <c r="C26" s="100"/>
      <c r="D26" s="102"/>
      <c r="E26" s="103"/>
      <c r="F26" s="96" t="str">
        <f t="shared" si="0"/>
        <v/>
      </c>
      <c r="G26" s="97"/>
      <c r="H26" s="98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80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</row>
    <row r="27" spans="1:34" s="70" customFormat="1" ht="17.25" customHeight="1">
      <c r="A27" s="91"/>
      <c r="B27" s="128"/>
      <c r="C27" s="100"/>
      <c r="D27" s="102"/>
      <c r="E27" s="103"/>
      <c r="F27" s="96" t="str">
        <f t="shared" si="0"/>
        <v/>
      </c>
      <c r="G27" s="97"/>
      <c r="H27" s="98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80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</row>
    <row r="28" spans="1:34" s="70" customFormat="1" ht="17.25" customHeight="1">
      <c r="A28" s="91"/>
      <c r="B28" s="128"/>
      <c r="C28" s="100"/>
      <c r="D28" s="102"/>
      <c r="E28" s="103"/>
      <c r="F28" s="96" t="str">
        <f t="shared" si="0"/>
        <v/>
      </c>
      <c r="G28" s="97"/>
      <c r="H28" s="98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80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</row>
    <row r="29" spans="1:34" s="70" customFormat="1" ht="17.25" customHeight="1">
      <c r="A29" s="91"/>
      <c r="B29" s="128"/>
      <c r="C29" s="100"/>
      <c r="D29" s="102"/>
      <c r="E29" s="103"/>
      <c r="F29" s="96" t="str">
        <f t="shared" si="0"/>
        <v/>
      </c>
      <c r="G29" s="97"/>
      <c r="H29" s="98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80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</row>
    <row r="30" spans="1:34" s="70" customFormat="1" ht="17.25" customHeight="1">
      <c r="A30" s="104"/>
      <c r="B30" s="125"/>
      <c r="C30" s="106" t="s">
        <v>72</v>
      </c>
      <c r="D30" s="107"/>
      <c r="E30" s="108"/>
      <c r="F30" s="108"/>
      <c r="G30" s="109"/>
      <c r="H30" s="110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80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</row>
    <row r="31" spans="1:34" s="70" customFormat="1" ht="18" customHeight="1">
      <c r="A31" s="111"/>
      <c r="B31" s="126"/>
      <c r="C31" s="113" t="s">
        <v>73</v>
      </c>
      <c r="D31" s="114">
        <f>SUM(D7:D30)</f>
        <v>0</v>
      </c>
      <c r="E31" s="115">
        <f>SUM(E7:E30)</f>
        <v>0</v>
      </c>
      <c r="F31" s="116">
        <f>IFERROR(D31-E31,"")</f>
        <v>0</v>
      </c>
      <c r="G31" s="116"/>
      <c r="H31" s="116"/>
      <c r="J31" s="77"/>
      <c r="K31" s="78"/>
      <c r="L31" s="77"/>
      <c r="M31" s="77"/>
      <c r="N31" s="77"/>
      <c r="O31" s="77"/>
      <c r="P31" s="77"/>
      <c r="Q31" s="77"/>
      <c r="R31" s="77"/>
      <c r="S31" s="77"/>
      <c r="T31" s="77"/>
      <c r="U31" s="80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</row>
    <row r="32" spans="1:34" s="70" customFormat="1" ht="18" customHeight="1">
      <c r="E32" s="117"/>
      <c r="F32" s="117"/>
      <c r="J32" s="77"/>
      <c r="K32" s="78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</row>
    <row r="33" spans="5:34" s="70" customFormat="1" ht="18" customHeight="1">
      <c r="E33" s="117"/>
      <c r="F33" s="117"/>
      <c r="J33" s="77"/>
      <c r="K33" s="78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</row>
    <row r="34" spans="5:34" s="70" customFormat="1" ht="18" customHeight="1">
      <c r="E34" s="117"/>
      <c r="F34" s="117"/>
      <c r="K34" s="71"/>
    </row>
    <row r="35" spans="5:34" s="70" customFormat="1">
      <c r="E35" s="117"/>
      <c r="F35" s="117"/>
      <c r="K35" s="71"/>
    </row>
    <row r="36" spans="5:34" s="70" customFormat="1">
      <c r="E36" s="117"/>
      <c r="F36" s="117"/>
      <c r="K36" s="71"/>
    </row>
    <row r="37" spans="5:34" s="70" customFormat="1">
      <c r="E37" s="117"/>
      <c r="F37" s="117"/>
      <c r="K37" s="71"/>
    </row>
  </sheetData>
  <mergeCells count="2">
    <mergeCell ref="A1:H1"/>
    <mergeCell ref="F3:H3"/>
  </mergeCells>
  <phoneticPr fontId="3"/>
  <pageMargins left="0.39370078740157483" right="0.39370078740157483" top="0.78740157480314965" bottom="0.39370078740157483" header="0.39370078740157483" footer="7.874015748031496E-2"/>
  <pageSetup paperSize="9" fitToHeight="0" orientation="landscape" r:id="rId1"/>
  <headerFooter>
    <oddFooter xml:space="preserve">&amp;C&amp;P 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'プルダウンリスト（触らない）'!$C$25:$C$31</xm:f>
          </x14:formula1>
          <xm:sqref>B7:B29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E26" sqref="E26:F30"/>
    </sheetView>
  </sheetViews>
  <sheetFormatPr defaultRowHeight="18.75"/>
  <cols>
    <col min="1" max="1" width="5.625" customWidth="1"/>
    <col min="3" max="3" width="33.25" customWidth="1"/>
    <col min="6" max="6" width="25.875" customWidth="1"/>
  </cols>
  <sheetData>
    <row r="1" spans="2:6" ht="19.5" thickBot="1"/>
    <row r="2" spans="2:6">
      <c r="B2" s="199" t="s">
        <v>75</v>
      </c>
      <c r="C2" s="119" t="s">
        <v>76</v>
      </c>
      <c r="E2" s="202" t="s">
        <v>75</v>
      </c>
      <c r="F2" s="142" t="s">
        <v>31</v>
      </c>
    </row>
    <row r="3" spans="2:6">
      <c r="B3" s="200"/>
      <c r="C3" s="120" t="s">
        <v>31</v>
      </c>
      <c r="E3" s="203"/>
      <c r="F3" s="143" t="s">
        <v>103</v>
      </c>
    </row>
    <row r="4" spans="2:6">
      <c r="B4" s="200"/>
      <c r="C4" s="120" t="s">
        <v>103</v>
      </c>
      <c r="E4" s="203"/>
      <c r="F4" s="143" t="s">
        <v>104</v>
      </c>
    </row>
    <row r="5" spans="2:6">
      <c r="B5" s="200"/>
      <c r="C5" s="120" t="s">
        <v>104</v>
      </c>
      <c r="E5" s="203"/>
      <c r="F5" s="143" t="s">
        <v>107</v>
      </c>
    </row>
    <row r="6" spans="2:6" ht="19.5" thickBot="1">
      <c r="B6" s="200"/>
      <c r="C6" s="120" t="s">
        <v>107</v>
      </c>
      <c r="E6" s="204"/>
      <c r="F6" s="144" t="s">
        <v>105</v>
      </c>
    </row>
    <row r="7" spans="2:6">
      <c r="B7" s="200"/>
      <c r="C7" s="120" t="s">
        <v>105</v>
      </c>
      <c r="E7" s="202" t="s">
        <v>77</v>
      </c>
      <c r="F7" s="142" t="s">
        <v>68</v>
      </c>
    </row>
    <row r="8" spans="2:6">
      <c r="B8" s="199" t="s">
        <v>77</v>
      </c>
      <c r="C8" s="119" t="s">
        <v>78</v>
      </c>
      <c r="E8" s="203"/>
      <c r="F8" s="143" t="s">
        <v>70</v>
      </c>
    </row>
    <row r="9" spans="2:6">
      <c r="B9" s="200"/>
      <c r="C9" s="120" t="s">
        <v>68</v>
      </c>
      <c r="E9" s="203"/>
      <c r="F9" s="143" t="s">
        <v>79</v>
      </c>
    </row>
    <row r="10" spans="2:6">
      <c r="B10" s="200"/>
      <c r="C10" s="120" t="s">
        <v>70</v>
      </c>
      <c r="E10" s="203"/>
      <c r="F10" s="143" t="s">
        <v>66</v>
      </c>
    </row>
    <row r="11" spans="2:6">
      <c r="B11" s="200"/>
      <c r="C11" s="120" t="s">
        <v>79</v>
      </c>
      <c r="E11" s="203"/>
      <c r="F11" s="143" t="s">
        <v>65</v>
      </c>
    </row>
    <row r="12" spans="2:6">
      <c r="B12" s="200"/>
      <c r="C12" s="120" t="s">
        <v>66</v>
      </c>
      <c r="E12" s="203"/>
      <c r="F12" s="143" t="s">
        <v>69</v>
      </c>
    </row>
    <row r="13" spans="2:6">
      <c r="B13" s="200"/>
      <c r="C13" s="120" t="s">
        <v>65</v>
      </c>
      <c r="E13" s="203"/>
      <c r="F13" s="143" t="s">
        <v>80</v>
      </c>
    </row>
    <row r="14" spans="2:6">
      <c r="B14" s="200"/>
      <c r="C14" s="120" t="s">
        <v>69</v>
      </c>
      <c r="E14" s="203"/>
      <c r="F14" s="143" t="s">
        <v>81</v>
      </c>
    </row>
    <row r="15" spans="2:6">
      <c r="B15" s="200"/>
      <c r="C15" s="120" t="s">
        <v>80</v>
      </c>
      <c r="E15" s="203"/>
      <c r="F15" s="143" t="s">
        <v>67</v>
      </c>
    </row>
    <row r="16" spans="2:6">
      <c r="B16" s="200"/>
      <c r="C16" s="120" t="s">
        <v>81</v>
      </c>
      <c r="E16" s="203"/>
      <c r="F16" s="143" t="s">
        <v>82</v>
      </c>
    </row>
    <row r="17" spans="2:6">
      <c r="B17" s="200"/>
      <c r="C17" s="120" t="s">
        <v>67</v>
      </c>
      <c r="E17" s="203"/>
      <c r="F17" s="143" t="s">
        <v>83</v>
      </c>
    </row>
    <row r="18" spans="2:6">
      <c r="B18" s="200"/>
      <c r="C18" s="120" t="s">
        <v>82</v>
      </c>
      <c r="E18" s="203"/>
      <c r="F18" s="143" t="s">
        <v>84</v>
      </c>
    </row>
    <row r="19" spans="2:6">
      <c r="B19" s="200"/>
      <c r="C19" s="120" t="s">
        <v>83</v>
      </c>
      <c r="E19" s="203"/>
      <c r="F19" s="143" t="s">
        <v>85</v>
      </c>
    </row>
    <row r="20" spans="2:6">
      <c r="B20" s="200"/>
      <c r="C20" s="120" t="s">
        <v>84</v>
      </c>
      <c r="E20" s="203"/>
      <c r="F20" s="143" t="s">
        <v>86</v>
      </c>
    </row>
    <row r="21" spans="2:6" ht="19.5" thickBot="1">
      <c r="B21" s="200"/>
      <c r="C21" s="120" t="s">
        <v>85</v>
      </c>
      <c r="E21" s="204"/>
      <c r="F21" s="144" t="s">
        <v>71</v>
      </c>
    </row>
    <row r="22" spans="2:6">
      <c r="B22" s="200"/>
      <c r="C22" s="120" t="s">
        <v>86</v>
      </c>
      <c r="E22" s="140"/>
      <c r="F22" s="141"/>
    </row>
    <row r="23" spans="2:6">
      <c r="B23" s="201"/>
      <c r="C23" s="120" t="s">
        <v>71</v>
      </c>
      <c r="E23" s="140"/>
    </row>
    <row r="25" spans="2:6" ht="19.5" thickBot="1">
      <c r="C25" s="145" t="s">
        <v>119</v>
      </c>
      <c r="F25" s="146"/>
    </row>
    <row r="26" spans="2:6">
      <c r="C26" t="s">
        <v>120</v>
      </c>
      <c r="E26" s="202" t="s">
        <v>124</v>
      </c>
      <c r="F26" s="148" t="s">
        <v>120</v>
      </c>
    </row>
    <row r="27" spans="2:6">
      <c r="C27" t="s">
        <v>107</v>
      </c>
      <c r="E27" s="203"/>
      <c r="F27" s="149" t="s">
        <v>107</v>
      </c>
    </row>
    <row r="28" spans="2:6">
      <c r="C28" t="s">
        <v>121</v>
      </c>
      <c r="E28" s="203"/>
      <c r="F28" s="149" t="s">
        <v>121</v>
      </c>
    </row>
    <row r="29" spans="2:6" ht="19.5" thickBot="1">
      <c r="C29" t="s">
        <v>110</v>
      </c>
      <c r="E29" s="204"/>
      <c r="F29" s="150" t="s">
        <v>110</v>
      </c>
    </row>
    <row r="30" spans="2:6" ht="19.5" thickBot="1">
      <c r="C30" s="145" t="s">
        <v>122</v>
      </c>
      <c r="E30" s="151" t="s">
        <v>125</v>
      </c>
      <c r="F30" s="152" t="s">
        <v>123</v>
      </c>
    </row>
    <row r="31" spans="2:6">
      <c r="C31" t="s">
        <v>123</v>
      </c>
      <c r="E31" s="147"/>
      <c r="F31" s="147"/>
    </row>
  </sheetData>
  <mergeCells count="5">
    <mergeCell ref="B2:B7"/>
    <mergeCell ref="B8:B23"/>
    <mergeCell ref="E2:E6"/>
    <mergeCell ref="E7:E21"/>
    <mergeCell ref="E26:E2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収支報告書</vt:lpstr>
      <vt:lpstr>出納簿（本口座）（1月1日~12月31日）</vt:lpstr>
      <vt:lpstr>出納簿（積立金口座）（1月1日~12月31日）</vt:lpstr>
      <vt:lpstr>プルダウンリスト（触らない）</vt:lpstr>
      <vt:lpstr>収支報告書!Print_Area</vt:lpstr>
      <vt:lpstr>'出納簿（積立金口座）（1月1日~12月31日）'!Print_Area</vt:lpstr>
      <vt:lpstr>'出納簿（本口座）（1月1日~12月31日）'!Print_Area</vt:lpstr>
      <vt:lpstr>'出納簿（積立金口座）（1月1日~12月31日）'!Print_Titles</vt:lpstr>
      <vt:lpstr>'出納簿（本口座）（1月1日~12月31日）'!Print_Titles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2024-04-15T10:32:57Z</dcterms:modified>
</cp:coreProperties>
</file>